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852" windowWidth="23256" windowHeight="11148"/>
  </bookViews>
  <sheets>
    <sheet name="Сведения о независимой оценке" sheetId="1" r:id="rId1"/>
  </sheets>
  <calcPr calcId="145621"/>
</workbook>
</file>

<file path=xl/calcChain.xml><?xml version="1.0" encoding="utf-8"?>
<calcChain xmlns="http://schemas.openxmlformats.org/spreadsheetml/2006/main">
  <c r="E114" i="1" l="1"/>
  <c r="E113" i="1"/>
  <c r="E109" i="1"/>
  <c r="E106" i="1"/>
  <c r="E89" i="1"/>
  <c r="E86" i="1" l="1"/>
  <c r="E84" i="1"/>
  <c r="E83" i="1"/>
  <c r="E81" i="1"/>
  <c r="E78" i="1"/>
  <c r="E77" i="1"/>
  <c r="E39" i="1"/>
  <c r="E38" i="1"/>
  <c r="E37" i="1"/>
  <c r="E36" i="1"/>
  <c r="E35" i="1"/>
  <c r="E34" i="1"/>
  <c r="E33" i="1"/>
  <c r="E32" i="1"/>
  <c r="E31" i="1"/>
  <c r="E30" i="1"/>
  <c r="E49" i="1"/>
  <c r="E50" i="1"/>
  <c r="E56" i="1"/>
  <c r="E57" i="1"/>
  <c r="E72" i="1"/>
  <c r="E73" i="1"/>
  <c r="E118" i="1" l="1"/>
  <c r="E117" i="1" l="1"/>
  <c r="E116" i="1"/>
  <c r="E115" i="1"/>
  <c r="E112" i="1"/>
  <c r="E111" i="1"/>
  <c r="E110" i="1"/>
  <c r="E108" i="1"/>
  <c r="E107" i="1"/>
  <c r="H112" i="1" l="1"/>
  <c r="E102" i="1"/>
  <c r="S63" i="1"/>
  <c r="S64" i="1"/>
  <c r="S65" i="1"/>
  <c r="E61" i="1"/>
  <c r="E58" i="1"/>
  <c r="E29" i="1" l="1"/>
  <c r="E28" i="1"/>
  <c r="E51" i="1" l="1"/>
  <c r="E94" i="1" l="1"/>
  <c r="E93" i="1"/>
  <c r="E92" i="1"/>
  <c r="E91" i="1"/>
  <c r="E90" i="1"/>
  <c r="E88" i="1"/>
  <c r="E87" i="1"/>
  <c r="E85" i="1"/>
  <c r="E82" i="1"/>
  <c r="E80" i="1"/>
  <c r="E79" i="1"/>
  <c r="E76" i="1"/>
  <c r="E75" i="1"/>
  <c r="E121" i="1"/>
  <c r="E120" i="1"/>
  <c r="E119" i="1"/>
  <c r="E66" i="1" l="1"/>
  <c r="E13" i="1" l="1"/>
  <c r="E14" i="1"/>
  <c r="E64" i="1" l="1"/>
  <c r="E65" i="1"/>
  <c r="E67" i="1"/>
  <c r="E74" i="1" l="1"/>
  <c r="E68" i="1" l="1"/>
  <c r="E69" i="1"/>
  <c r="E105" i="1" l="1"/>
  <c r="E104" i="1"/>
  <c r="E103" i="1"/>
  <c r="E101" i="1"/>
  <c r="E100" i="1"/>
  <c r="E99" i="1"/>
  <c r="E98" i="1"/>
  <c r="E97" i="1"/>
  <c r="E96" i="1"/>
  <c r="E95" i="1"/>
  <c r="E42" i="1"/>
  <c r="E41" i="1"/>
  <c r="E40" i="1"/>
  <c r="E48" i="1"/>
  <c r="E47" i="1"/>
  <c r="E46" i="1"/>
  <c r="E45" i="1"/>
  <c r="E44" i="1"/>
  <c r="E43" i="1"/>
  <c r="E52" i="1"/>
  <c r="E55" i="1" l="1"/>
  <c r="E54" i="1"/>
  <c r="E53" i="1"/>
  <c r="E16" i="1"/>
  <c r="E17" i="1"/>
  <c r="E19" i="1"/>
  <c r="E18" i="1"/>
  <c r="E20" i="1"/>
  <c r="E21" i="1"/>
  <c r="E15" i="1"/>
  <c r="E62" i="1" l="1"/>
  <c r="E63" i="1"/>
  <c r="E22" i="1"/>
  <c r="E23" i="1"/>
  <c r="E27" i="1"/>
  <c r="E26" i="1"/>
  <c r="E24" i="1"/>
  <c r="E25" i="1"/>
  <c r="E71" i="1"/>
  <c r="E70" i="1"/>
  <c r="E60" i="1"/>
  <c r="E59" i="1"/>
  <c r="S74" i="1" l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H74" i="1"/>
  <c r="H75" i="1"/>
  <c r="C75" i="1" s="1"/>
  <c r="H76" i="1"/>
  <c r="H77" i="1"/>
  <c r="H78" i="1"/>
  <c r="H79" i="1"/>
  <c r="H80" i="1"/>
  <c r="H81" i="1"/>
  <c r="C81" i="1" s="1"/>
  <c r="H82" i="1"/>
  <c r="H83" i="1"/>
  <c r="H84" i="1"/>
  <c r="H85" i="1"/>
  <c r="H86" i="1"/>
  <c r="H87" i="1"/>
  <c r="C87" i="1" s="1"/>
  <c r="H88" i="1"/>
  <c r="H89" i="1"/>
  <c r="H90" i="1"/>
  <c r="H91" i="1"/>
  <c r="C91" i="1" s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4" i="1"/>
  <c r="H115" i="1"/>
  <c r="H116" i="1"/>
  <c r="H117" i="1"/>
  <c r="H118" i="1"/>
  <c r="H119" i="1"/>
  <c r="H120" i="1"/>
  <c r="H121" i="1"/>
  <c r="D74" i="1"/>
  <c r="D75" i="1"/>
  <c r="D76" i="1"/>
  <c r="C76" i="1" s="1"/>
  <c r="D77" i="1"/>
  <c r="D78" i="1"/>
  <c r="C78" i="1" s="1"/>
  <c r="D79" i="1"/>
  <c r="D80" i="1"/>
  <c r="D81" i="1"/>
  <c r="D82" i="1"/>
  <c r="D83" i="1"/>
  <c r="D84" i="1"/>
  <c r="C84" i="1" s="1"/>
  <c r="D85" i="1"/>
  <c r="D86" i="1"/>
  <c r="D87" i="1"/>
  <c r="D88" i="1"/>
  <c r="C88" i="1" s="1"/>
  <c r="D89" i="1"/>
  <c r="D90" i="1"/>
  <c r="D91" i="1"/>
  <c r="D92" i="1"/>
  <c r="C92" i="1" s="1"/>
  <c r="D93" i="1"/>
  <c r="D94" i="1"/>
  <c r="D95" i="1"/>
  <c r="D96" i="1"/>
  <c r="C96" i="1" s="1"/>
  <c r="D97" i="1"/>
  <c r="D98" i="1"/>
  <c r="D99" i="1"/>
  <c r="D100" i="1"/>
  <c r="D101" i="1"/>
  <c r="D102" i="1"/>
  <c r="D103" i="1"/>
  <c r="D104" i="1"/>
  <c r="C104" i="1" s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C74" i="1"/>
  <c r="C80" i="1"/>
  <c r="C86" i="1"/>
  <c r="C90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6" i="1"/>
  <c r="S67" i="1"/>
  <c r="S68" i="1"/>
  <c r="S69" i="1"/>
  <c r="S70" i="1"/>
  <c r="S71" i="1"/>
  <c r="S72" i="1"/>
  <c r="S73" i="1"/>
  <c r="S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13" i="1"/>
  <c r="C20" i="1" l="1"/>
  <c r="C105" i="1"/>
  <c r="C101" i="1"/>
  <c r="C97" i="1"/>
  <c r="C93" i="1"/>
  <c r="C85" i="1"/>
  <c r="C77" i="1"/>
  <c r="C46" i="1"/>
  <c r="C22" i="1"/>
  <c r="C103" i="1"/>
  <c r="C99" i="1"/>
  <c r="C95" i="1"/>
  <c r="C115" i="1"/>
  <c r="C113" i="1"/>
  <c r="C111" i="1"/>
  <c r="C110" i="1"/>
  <c r="C109" i="1"/>
  <c r="C108" i="1"/>
  <c r="C107" i="1"/>
  <c r="C106" i="1"/>
  <c r="C121" i="1"/>
  <c r="C120" i="1"/>
  <c r="C119" i="1"/>
  <c r="C118" i="1"/>
  <c r="C117" i="1"/>
  <c r="C116" i="1"/>
  <c r="C114" i="1"/>
  <c r="C112" i="1"/>
  <c r="C102" i="1"/>
  <c r="C72" i="1"/>
  <c r="C73" i="1"/>
  <c r="C89" i="1"/>
  <c r="C83" i="1"/>
  <c r="C79" i="1"/>
  <c r="C70" i="1"/>
  <c r="C65" i="1"/>
  <c r="C62" i="1"/>
  <c r="C61" i="1"/>
  <c r="C58" i="1"/>
  <c r="C57" i="1"/>
  <c r="C56" i="1"/>
  <c r="C55" i="1"/>
  <c r="C52" i="1"/>
  <c r="C50" i="1"/>
  <c r="C49" i="1"/>
  <c r="C39" i="1"/>
  <c r="C38" i="1"/>
  <c r="C37" i="1"/>
  <c r="C36" i="1"/>
  <c r="C35" i="1"/>
  <c r="C34" i="1"/>
  <c r="C33" i="1"/>
  <c r="C32" i="1"/>
  <c r="C31" i="1"/>
  <c r="C30" i="1"/>
  <c r="C29" i="1"/>
  <c r="C26" i="1"/>
  <c r="C21" i="1"/>
  <c r="C18" i="1"/>
  <c r="C14" i="1"/>
  <c r="C28" i="1"/>
  <c r="C51" i="1"/>
  <c r="C94" i="1"/>
  <c r="C82" i="1"/>
  <c r="C66" i="1"/>
  <c r="C64" i="1"/>
  <c r="C67" i="1"/>
  <c r="C68" i="1"/>
  <c r="C69" i="1"/>
  <c r="C100" i="1"/>
  <c r="C98" i="1"/>
  <c r="C42" i="1"/>
  <c r="C41" i="1"/>
  <c r="C40" i="1"/>
  <c r="C48" i="1"/>
  <c r="C47" i="1"/>
  <c r="C45" i="1"/>
  <c r="C44" i="1"/>
  <c r="C43" i="1"/>
  <c r="C54" i="1"/>
  <c r="C53" i="1"/>
  <c r="C17" i="1"/>
  <c r="C19" i="1"/>
  <c r="C16" i="1"/>
  <c r="C15" i="1"/>
  <c r="C63" i="1"/>
  <c r="C23" i="1"/>
  <c r="C27" i="1"/>
  <c r="C24" i="1"/>
  <c r="C25" i="1"/>
  <c r="C71" i="1"/>
  <c r="C60" i="1"/>
  <c r="C59" i="1"/>
  <c r="C13" i="1"/>
</calcChain>
</file>

<file path=xl/sharedStrings.xml><?xml version="1.0" encoding="utf-8"?>
<sst xmlns="http://schemas.openxmlformats.org/spreadsheetml/2006/main" count="153" uniqueCount="145">
  <si>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</si>
  <si>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</si>
  <si>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14000000 - Белгородская область</t>
  </si>
  <si>
    <t>Сфера деятельности</t>
  </si>
  <si>
    <t>1 - Культура</t>
  </si>
  <si>
    <t>Период проведения независимой оценки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</si>
  <si>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</si>
  <si>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</si>
  <si>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</si>
  <si>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</si>
  <si>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в части показателей, характеризующих общий критерий оценки</t>
  </si>
  <si>
    <t>Показатели</t>
  </si>
  <si>
    <t>Общие критерии оценки</t>
  </si>
  <si>
    <t>По совокупности учреждений, включенных в перечень организаций, подлежащих независимой оценке</t>
  </si>
  <si>
    <t>1 - Открытость и доступность информации об организации культуры</t>
  </si>
  <si>
    <t xml:space="preserve"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 :
- на информационных стендах в помещении организации;
- на официальном сайте организации в информационно-телекоммуникационной сети «Интернет».
</t>
  </si>
  <si>
    <t xml:space="preserve"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
- телефона;
- электронной почты;
-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
- 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нее).
</t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</si>
  <si>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 (в % от общего числа опрошенных получателей услуг).</t>
  </si>
  <si>
    <t>2 - Комфортность условий предоставления услуг</t>
  </si>
  <si>
    <t xml:space="preserve">Обеспечение в организации комфортных условий для предоставления услуг:
- наличие комфортной зоны отдыха (ожидания);
- наличие и понятность навигации внутри организации;
- доступность питьевой воды;
- наличие и доступность санитарно-гигиенических помещений (чистота помещений, наличие мыла, воды, туалетной бумаги и пр.);
- санитарное состояние помещений организаций;
- возможность бронирования услуги/доступность записи на получение услуги (по телефону, с использованием сети «Интернет» на официальном сайте организации, при личном посещении и пр.)
</t>
  </si>
  <si>
    <t>Доля получателей услуг, удовлетворенных комфортностью условий предоставления услуг (в % от общего числа опрошенных получателей услуг).</t>
  </si>
  <si>
    <t>3 - Доступность услуг для инвалидов</t>
  </si>
  <si>
    <t xml:space="preserve">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организации.
</t>
  </si>
  <si>
    <t xml:space="preserve">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дому.
</t>
  </si>
  <si>
    <t>Доля получателей услуг, удовлетворенных доступностью услуг для инвалидов (в % от общего числа опрошенных получателей услуг – инвалидов).</t>
  </si>
  <si>
    <t>4 - Доброжелательность, вежливость работников организации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</si>
  <si>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услуг).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</si>
  <si>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</si>
  <si>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</si>
  <si>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5 - Удовлетворенность условиями оказания услуг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</si>
  <si>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</si>
  <si>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>Доля получателей услуг, удовлетворенных графиком работы организации (в % от общего числа опрошенных получателей услуг)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</si>
  <si>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</si>
  <si>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МАУК «Центр культурного развития «Солнечный» (Алексеевский р-н)</t>
  </si>
  <si>
    <t>МБУК «Центральная библиотека Алексеевского района»</t>
  </si>
  <si>
    <t>АУК «Майский Дворец культуры» (Белгородский р-н)</t>
  </si>
  <si>
    <t>МБУК «Районный информационно-методический центр Белгородского района Белгородской области» (Белгородский р-н)</t>
  </si>
  <si>
    <t>АУК «Дубовской Дворец культуры» (Белгородский р-н)</t>
  </si>
  <si>
    <t>МБУК «Центр культурного развития п. Октябрьский» (Белгородский р-н)</t>
  </si>
  <si>
    <t>МБУК «Центр культурного развития села п. Новосадовый» (Белгородский р-н)</t>
  </si>
  <si>
    <t>МБУК«Центр культурного развития села п. Северный» (Белгородский р-н)</t>
  </si>
  <si>
    <t>МБУК «Центральная библиотека Белгородского района»</t>
  </si>
  <si>
    <t>МБУК  «Центр культурного развития «Борисовский» (Борисовский р-н)</t>
  </si>
  <si>
    <t>МБУК «Центральная библиотека Борисовского района»</t>
  </si>
  <si>
    <t>МУК «Районный Дворец культуры и спорта»  (Валуйский р-н)</t>
  </si>
  <si>
    <t>МУК «Районный организационно-методический центр» (Валуйский р-н)</t>
  </si>
  <si>
    <t>МУК «Центр культурного развития»  муниципального района «Город Валуйки и Валуйский район» (Валуйский р-н)</t>
  </si>
  <si>
    <t>МКУК «Межпоселенческая центральная библиотека Валуйского района»</t>
  </si>
  <si>
    <t>МБУК «Вейделевский Центр культурного развития» (Вейделевский р-н)</t>
  </si>
  <si>
    <t>МКУК «Вейделевская  централизованная библиотечная система»</t>
  </si>
  <si>
    <t>МБУК «Центр культурного развития поселка Волоконовка» (Волоконовский р-н)</t>
  </si>
  <si>
    <t>МБУК «Волоконовский поселковый клуб» (Волоконовский р-н)</t>
  </si>
  <si>
    <t>МБУК «Волчье-Александровский сельский Дом культуры»  (Волоконовский р-н)</t>
  </si>
  <si>
    <t>МБУК «Погромский сельский Дом культуры» (Волоконовский р-н)</t>
  </si>
  <si>
    <t>МБУК «Покровский сельский Дом  культуры» (Волоконовский р-н)</t>
  </si>
  <si>
    <t>МБУК «ЦКР посёлка Пятницкое» (Волоконовский р-н)</t>
  </si>
  <si>
    <t>МБУК «Репьевский сельский дом культуры» (Волоконовский р-н)</t>
  </si>
  <si>
    <t>МБУК «Староивановский сельский Дом культуры» (Волоконовский р-н)</t>
  </si>
  <si>
    <t>МБУК «Тишанский сельский Дом культуры» (Волоконовский р-н)</t>
  </si>
  <si>
    <t>МКУК «Центральная библиотека  Волоконовского района»</t>
  </si>
  <si>
    <t>МБУК «Грайворонский районный дворец культуры» (Грайворонский р-н)</t>
  </si>
  <si>
    <t>МКУК «Грайворонская районная детская библиотека имени Российского детского фонда»</t>
  </si>
  <si>
    <t>МКУК «Грайворонская центральная районная библиотека им. А.С. Пушкина»</t>
  </si>
  <si>
    <t>МАУК «Центр культурного развития «Строитель» Губкинского городского округа</t>
  </si>
  <si>
    <t>МБУК «Центр культурного развития «Форум» Губкинского городского округа</t>
  </si>
  <si>
    <t>МБУК «Толстянский Дом культуры» Губкинского городского округа</t>
  </si>
  <si>
    <t>МБУК «Центр культурного развития села Бобровы Дворы» Губкинского городского округа</t>
  </si>
  <si>
    <t>МБУК «Централизованная библиотечная система № 1» Губкинского городского округа</t>
  </si>
  <si>
    <t>МБУК «Централизованная библиотечная система №2» Губкинского городского округа</t>
  </si>
  <si>
    <t>МБУК «Центр культурного развития п. Ивня» (Ивнянский р-н)</t>
  </si>
  <si>
    <t>МКУК «Центральная библиотека Ивнянского района»</t>
  </si>
  <si>
    <t>МКУК «Корочанский районный Дом культуры» (Корочанский р-н)</t>
  </si>
  <si>
    <t>МКУК  «Корочанская центральная районная библиотека  им. Н. С. Соханской (Кохановской)»</t>
  </si>
  <si>
    <t>МБУК «Центр культурного развития «Радужный» (Красненский р-н)</t>
  </si>
  <si>
    <t>МКУК «Централизованная клубная система» (Красненский р-н)</t>
  </si>
  <si>
    <t>МКУК «Централизованная библиотечная система» Красненского района</t>
  </si>
  <si>
    <t>МБУК «Централизованная клубная система»  (Красногвардейский р-н)</t>
  </si>
  <si>
    <t>МБУК «Централизованная библиотечная система Красногвардейского района»</t>
  </si>
  <si>
    <t>МУК «Репяховский сельский Дом культуры» (Краснояружский р-н)</t>
  </si>
  <si>
    <t>МУК «Теребренский сельский Дом культуры» (Краснояружский р-н)</t>
  </si>
  <si>
    <t>МКУК «Центральная библиотека Краснояружского района»</t>
  </si>
  <si>
    <t>МБУК «Новооскольская клубная система»  (Новооскольский р-н)</t>
  </si>
  <si>
    <t>МКУК «Центральная библиотека Новооскольского района»</t>
  </si>
  <si>
    <t>МБУК «Центр культурного развития п. Прохоровка»</t>
  </si>
  <si>
    <t>МКУК «Районный организационно-методический центр» (Прохоровский р-н)</t>
  </si>
  <si>
    <t>МКУК «Подолешенский сельский Дом культуры» (Прохоровский р-н)</t>
  </si>
  <si>
    <t>МКУК «Централизованная библиотечная система Прохоровского района»</t>
  </si>
  <si>
    <t>МБУК «Ракитянский Центр культурного развития «Молодежный»</t>
  </si>
  <si>
    <t>МУК «Централизованная библиотечная система Ракитянского района»</t>
  </si>
  <si>
    <t>МБУК «Ровеньский центр культурного развития»</t>
  </si>
  <si>
    <t>МБУК «Центральная библиотека Ровеньского района»</t>
  </si>
  <si>
    <t>МАУК «Дворец культуры «Молодежный» Старооскольского городского округа</t>
  </si>
  <si>
    <t>МКУК «Старооскольская централизованная библиотечная система»</t>
  </si>
  <si>
    <t>МБУК «Центр культурного развития п. Чернянка» (Чернянский р-н)</t>
  </si>
  <si>
    <t>МБУК «Чернянский районный центр народного творчества и культурно-досуговой деятельности» (Чернянский р-н)</t>
  </si>
  <si>
    <t>МКУК «Андреевский центральный сельский Дом культуры» Чернянского района</t>
  </si>
  <si>
    <t>МКУК «Центр культурного развития с. Ездочное» Чернянского района</t>
  </si>
  <si>
    <t>МКУК «Кузькинский центральный сельский Дом культуры» Чернянского района</t>
  </si>
  <si>
    <t>МКУК «Поселковый Дом культуры» Чернянского района</t>
  </si>
  <si>
    <t>МКУК «Русскохаланский центральный сельский Дом культуры» Чернянского района</t>
  </si>
  <si>
    <t>МКУК «Большанский центральный сельский Дом культуры» Чернянского района</t>
  </si>
  <si>
    <t>МКУК «Волоконовский центральный сельский Дом культуры» Чернянского района</t>
  </si>
  <si>
    <t>МКУК «Волотовской центральный сельский Дом культуры» Чернянского района</t>
  </si>
  <si>
    <t>МКУК «Ездоченский Дом народного творчества» Чернянского района</t>
  </si>
  <si>
    <t>МКУК «Кочегуренский центральный сельский Дом культуры» Чернянского района</t>
  </si>
  <si>
    <t>МКУК «Лозновский центральный сельский Дом культуры» Чернянского района</t>
  </si>
  <si>
    <t>МКУК «Лубянский центральный сельский Дом культуры» Чернянского района</t>
  </si>
  <si>
    <t>МКУК «Малотроицкий центральный сельский Дом культуры» Чернянского района</t>
  </si>
  <si>
    <t>МКУК «Новореченский центральный сельский Дом культуры» Чернянского района</t>
  </si>
  <si>
    <t>МКУК «Огибнянский центральный сельский Дом культуры» Чернянского района</t>
  </si>
  <si>
    <t>МКУК «Орликовский центральный сельский Дом культуры» Чернянского района</t>
  </si>
  <si>
    <t>МКУК «Чернянская центральная районная библиотека»</t>
  </si>
  <si>
    <t>МКУК «Чернянская  районная детская библиотека»</t>
  </si>
  <si>
    <t>ШМБУ «Модельный дворец культуры» Шебекинского района</t>
  </si>
  <si>
    <t>ШМБУК «Центр культурного развития» Шебекинского района</t>
  </si>
  <si>
    <t>МБУК «Культурно-досуговый центр» Бершаковского сельского поселения Шебекинского района</t>
  </si>
  <si>
    <t>МБУК «Культурно-досуговый центр» Белянского сельского поселения Шебекинского района</t>
  </si>
  <si>
    <t>МБУК «Культурно-досуговый центр» Большетроицкого сельского поселения Шебекинского района</t>
  </si>
  <si>
    <t>МБУК «Культурно-досуговый центр» Вознесеновского сельского поселения Шебекинского района</t>
  </si>
  <si>
    <t>МБУК«Культурно-досуговый центр» Графовского сельского поселения Шебекинского района</t>
  </si>
  <si>
    <t>МБУК «Культурно-досуговый центр» Купинского сельского поселения Шебекинского района</t>
  </si>
  <si>
    <t>МБУК «Культурно-досуговый центр» Первоцепляевского сельского поселения Шебекинского района</t>
  </si>
  <si>
    <t>МБУК «Шебекинская центральная районная библиотека»</t>
  </si>
  <si>
    <t>МБУК «Централизованная библиотечная система г. Шебекино»</t>
  </si>
  <si>
    <t>МБУК «Яковлевский районный модельный Дом культуры «Звездный» (Яковлевский р-н)</t>
  </si>
  <si>
    <t>МКУК «Центр народного творчества Яковлевского района» (Яковлевский р-н)</t>
  </si>
  <si>
    <t>МКУК «Алексеевский модельный Дом культуры» Яковлевского района</t>
  </si>
  <si>
    <t>МКУК «Бутовский Дом культуры» Яковлевского района</t>
  </si>
  <si>
    <t>МКУК «Быковский Дом культуры» Яковлевского района</t>
  </si>
  <si>
    <t>МКУК «Гостищевский модельный Дом культуры» Яковлевского района</t>
  </si>
  <si>
    <t>МКУК «Дмитриевский Дом культуры» Яковлевского района</t>
  </si>
  <si>
    <t>МКУК «Завидовский Дом культуры» Яковлевского района</t>
  </si>
  <si>
    <t>МКУК «Казацкий Дом культуры» Яковлевского района</t>
  </si>
  <si>
    <t>МКУК «Кривцовский Дом культуры» Яковлевского района</t>
  </si>
  <si>
    <t>МКУК «Кустовской модельный Дом культуры» Яковлевского района</t>
  </si>
  <si>
    <t>МКУК «Мощенский Дом культуры» Яковлевского района</t>
  </si>
  <si>
    <t>МБУК «Центральная библиотека Яковлевского района»</t>
  </si>
  <si>
    <t>МБУК «Дом офицеров»</t>
  </si>
  <si>
    <t>МБУК «Городской центр народного творчества «Сокол»</t>
  </si>
  <si>
    <t>МБУК «Централизованная библиотечная система г. Белгорода»</t>
  </si>
  <si>
    <t>2018 год</t>
  </si>
  <si>
    <t xml:space="preserve">Шаблон сформирован </t>
  </si>
  <si>
    <t xml:space="preserve"> </t>
  </si>
  <si>
    <t>МАУК «Старооскольский Центр культурного развития "Горняк"» Старооскольского городского округа</t>
  </si>
  <si>
    <t>МУК «Центр культурного развития Краснояружского района»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</si>
</sst>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2" fontId="2" fillId="6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2" fontId="2" fillId="8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0" fontId="0" fillId="0" borderId="0" xfId="0" applyFont="1"/>
    <xf numFmtId="2" fontId="1" fillId="6" borderId="1" xfId="0" applyNumberFormat="1" applyFont="1" applyFill="1" applyBorder="1" applyAlignment="1">
      <alignment horizontal="right" wrapText="1"/>
    </xf>
    <xf numFmtId="2" fontId="1" fillId="6" borderId="2" xfId="0" applyNumberFormat="1" applyFont="1" applyFill="1" applyBorder="1" applyAlignment="1">
      <alignment horizontal="right" wrapText="1"/>
    </xf>
    <xf numFmtId="2" fontId="1" fillId="0" borderId="2" xfId="0" applyNumberFormat="1" applyFont="1" applyFill="1" applyBorder="1" applyAlignment="1">
      <alignment horizontal="right" wrapText="1"/>
    </xf>
    <xf numFmtId="0" fontId="1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2" fontId="6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 wrapText="1"/>
    </xf>
    <xf numFmtId="0" fontId="1" fillId="7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right" wrapText="1"/>
    </xf>
    <xf numFmtId="1" fontId="2" fillId="7" borderId="1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tabSelected="1" topLeftCell="A11" zoomScale="60" zoomScaleNormal="60" workbookViewId="0">
      <pane ySplit="1" topLeftCell="A12" activePane="bottomLeft" state="frozen"/>
      <selection activeCell="A11" sqref="A11"/>
      <selection pane="bottomLeft" activeCell="C13" sqref="C13:C121"/>
    </sheetView>
  </sheetViews>
  <sheetFormatPr defaultColWidth="17.109375" defaultRowHeight="15.75" customHeight="1" x14ac:dyDescent="0.3"/>
  <cols>
    <col min="1" max="1" width="6.109375" customWidth="1"/>
    <col min="2" max="2" width="58.109375" style="24" customWidth="1"/>
    <col min="3" max="3" width="12.5546875" customWidth="1"/>
    <col min="5" max="5" width="20.33203125" customWidth="1"/>
    <col min="6" max="6" width="21" customWidth="1"/>
    <col min="7" max="7" width="20.44140625" customWidth="1"/>
    <col min="8" max="8" width="14" customWidth="1"/>
    <col min="9" max="9" width="20.33203125" customWidth="1"/>
    <col min="10" max="10" width="19.5546875" style="17" customWidth="1"/>
    <col min="11" max="11" width="11.88671875" customWidth="1"/>
    <col min="12" max="12" width="19" customWidth="1"/>
    <col min="14" max="14" width="19.6640625" customWidth="1"/>
    <col min="15" max="15" width="14.33203125" customWidth="1"/>
    <col min="16" max="16" width="19" customWidth="1"/>
    <col min="17" max="17" width="20" customWidth="1"/>
    <col min="18" max="18" width="21.88671875" style="17" customWidth="1"/>
    <col min="19" max="19" width="14" customWidth="1"/>
    <col min="20" max="20" width="20.44140625" customWidth="1"/>
    <col min="21" max="21" width="25.6640625" style="17" customWidth="1"/>
    <col min="22" max="22" width="28.33203125" customWidth="1"/>
  </cols>
  <sheetData>
    <row r="1" spans="1:30" ht="15.75" customHeight="1" x14ac:dyDescent="0.3">
      <c r="A1" s="46" t="s">
        <v>0</v>
      </c>
      <c r="B1" s="46"/>
      <c r="C1" s="46"/>
      <c r="D1" s="46"/>
    </row>
    <row r="2" spans="1:30" ht="15.75" customHeight="1" x14ac:dyDescent="0.3">
      <c r="A2" s="47" t="s">
        <v>141</v>
      </c>
      <c r="B2" s="48"/>
    </row>
    <row r="3" spans="1:30" ht="15.75" customHeight="1" x14ac:dyDescent="0.3">
      <c r="A3" s="46" t="s">
        <v>1</v>
      </c>
      <c r="B3" s="46"/>
      <c r="C3" s="48" t="s">
        <v>2</v>
      </c>
      <c r="D3" s="48"/>
      <c r="E3" s="48"/>
    </row>
    <row r="4" spans="1:30" ht="15.75" customHeight="1" x14ac:dyDescent="0.3">
      <c r="A4" s="46" t="s">
        <v>3</v>
      </c>
      <c r="B4" s="46"/>
      <c r="C4" s="48" t="s">
        <v>4</v>
      </c>
      <c r="D4" s="48"/>
      <c r="E4" s="48"/>
    </row>
    <row r="5" spans="1:30" ht="15.75" customHeight="1" x14ac:dyDescent="0.3">
      <c r="A5" s="46" t="s">
        <v>5</v>
      </c>
      <c r="B5" s="46"/>
      <c r="C5" s="13" t="s">
        <v>140</v>
      </c>
    </row>
    <row r="7" spans="1:30" ht="15.75" customHeight="1" x14ac:dyDescent="0.3">
      <c r="A7" s="50" t="s">
        <v>6</v>
      </c>
      <c r="B7" s="50"/>
      <c r="C7" s="50"/>
      <c r="D7" s="50"/>
      <c r="E7" s="50"/>
    </row>
    <row r="8" spans="1:30" ht="15.75" customHeight="1" x14ac:dyDescent="0.3">
      <c r="A8" s="51" t="s">
        <v>7</v>
      </c>
      <c r="B8" s="52" t="s">
        <v>8</v>
      </c>
      <c r="C8" s="51" t="s">
        <v>9</v>
      </c>
      <c r="D8" s="37" t="s">
        <v>12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9"/>
      <c r="X8" s="9"/>
      <c r="Y8" s="9"/>
      <c r="Z8" s="9"/>
      <c r="AA8" s="9"/>
      <c r="AB8" s="9"/>
      <c r="AC8" s="9"/>
      <c r="AD8" s="10"/>
    </row>
    <row r="9" spans="1:30" ht="15.75" customHeight="1" x14ac:dyDescent="0.3">
      <c r="A9" s="51"/>
      <c r="B9" s="52"/>
      <c r="C9" s="51"/>
      <c r="D9" s="40" t="s">
        <v>14</v>
      </c>
      <c r="E9" s="41"/>
      <c r="F9" s="41"/>
      <c r="G9" s="42"/>
      <c r="H9" s="40" t="s">
        <v>18</v>
      </c>
      <c r="I9" s="41"/>
      <c r="J9" s="42"/>
      <c r="K9" s="40" t="s">
        <v>21</v>
      </c>
      <c r="L9" s="41"/>
      <c r="M9" s="41"/>
      <c r="N9" s="42"/>
      <c r="O9" s="31" t="s">
        <v>25</v>
      </c>
      <c r="P9" s="32"/>
      <c r="Q9" s="32"/>
      <c r="R9" s="32"/>
      <c r="S9" s="36" t="s">
        <v>29</v>
      </c>
      <c r="T9" s="36"/>
      <c r="U9" s="36"/>
      <c r="V9" s="36"/>
      <c r="W9" s="10"/>
      <c r="X9" s="10"/>
      <c r="Y9" s="10"/>
      <c r="Z9" s="10"/>
      <c r="AA9" s="10"/>
      <c r="AB9" s="9"/>
      <c r="AC9" s="9"/>
      <c r="AD9" s="10"/>
    </row>
    <row r="10" spans="1:30" ht="15.75" customHeight="1" x14ac:dyDescent="0.3">
      <c r="A10" s="51"/>
      <c r="B10" s="52"/>
      <c r="C10" s="51"/>
      <c r="D10" s="43" t="s">
        <v>11</v>
      </c>
      <c r="E10" s="44"/>
      <c r="F10" s="44"/>
      <c r="G10" s="45"/>
      <c r="H10" s="43" t="s">
        <v>11</v>
      </c>
      <c r="I10" s="44"/>
      <c r="J10" s="45"/>
      <c r="K10" s="43" t="s">
        <v>11</v>
      </c>
      <c r="L10" s="44"/>
      <c r="M10" s="44"/>
      <c r="N10" s="45"/>
      <c r="O10" s="33" t="s">
        <v>11</v>
      </c>
      <c r="P10" s="34"/>
      <c r="Q10" s="34"/>
      <c r="R10" s="34"/>
      <c r="S10" s="35" t="s">
        <v>11</v>
      </c>
      <c r="T10" s="35"/>
      <c r="U10" s="35"/>
      <c r="V10" s="35"/>
      <c r="W10" s="10"/>
      <c r="X10" s="10"/>
      <c r="Y10" s="10"/>
      <c r="Z10" s="10"/>
      <c r="AA10" s="10"/>
      <c r="AB10" s="9"/>
      <c r="AC10" s="9"/>
      <c r="AD10" s="10"/>
    </row>
    <row r="11" spans="1:30" ht="212.25" customHeight="1" x14ac:dyDescent="0.3">
      <c r="A11" s="51"/>
      <c r="B11" s="52"/>
      <c r="C11" s="51"/>
      <c r="D11" s="4" t="s">
        <v>10</v>
      </c>
      <c r="E11" s="1" t="s">
        <v>15</v>
      </c>
      <c r="F11" s="1" t="s">
        <v>16</v>
      </c>
      <c r="G11" s="1" t="s">
        <v>17</v>
      </c>
      <c r="H11" s="4" t="s">
        <v>10</v>
      </c>
      <c r="I11" s="1" t="s">
        <v>19</v>
      </c>
      <c r="J11" s="1" t="s">
        <v>20</v>
      </c>
      <c r="K11" s="4" t="s">
        <v>10</v>
      </c>
      <c r="L11" s="5" t="s">
        <v>22</v>
      </c>
      <c r="M11" s="1" t="s">
        <v>23</v>
      </c>
      <c r="N11" s="1" t="s">
        <v>24</v>
      </c>
      <c r="O11" s="4" t="s">
        <v>10</v>
      </c>
      <c r="P11" s="1" t="s">
        <v>26</v>
      </c>
      <c r="Q11" s="1" t="s">
        <v>27</v>
      </c>
      <c r="R11" s="12" t="s">
        <v>28</v>
      </c>
      <c r="S11" s="4" t="s">
        <v>10</v>
      </c>
      <c r="T11" s="1" t="s">
        <v>31</v>
      </c>
      <c r="U11" s="1" t="s">
        <v>32</v>
      </c>
      <c r="V11" s="1" t="s">
        <v>30</v>
      </c>
      <c r="W11" s="10"/>
      <c r="Z11" s="10"/>
      <c r="AA11" s="10"/>
      <c r="AB11" s="11"/>
      <c r="AC11" s="11"/>
      <c r="AD11" s="10"/>
    </row>
    <row r="12" spans="1:30" ht="47.25" customHeight="1" x14ac:dyDescent="0.3">
      <c r="A12" s="49" t="s">
        <v>13</v>
      </c>
      <c r="B12" s="49"/>
      <c r="C12" s="3"/>
      <c r="D12" s="3"/>
      <c r="E12" s="3"/>
      <c r="F12" s="3"/>
      <c r="G12" s="3"/>
      <c r="H12" s="3"/>
      <c r="I12" s="3"/>
      <c r="J12" s="18"/>
      <c r="K12" s="3"/>
      <c r="L12" s="3"/>
      <c r="M12" s="3"/>
      <c r="N12" s="3"/>
      <c r="O12" s="3"/>
      <c r="P12" s="3"/>
      <c r="Q12" s="3"/>
      <c r="R12" s="19"/>
      <c r="S12" s="3"/>
      <c r="T12" s="3"/>
      <c r="U12" s="18"/>
      <c r="V12" s="3"/>
      <c r="W12" s="8"/>
      <c r="X12" s="8"/>
      <c r="Y12" s="8"/>
      <c r="Z12" s="8"/>
      <c r="AA12" s="8"/>
      <c r="AB12" s="8"/>
      <c r="AC12" s="8"/>
      <c r="AD12" s="10"/>
    </row>
    <row r="13" spans="1:30" ht="47.25" customHeight="1" x14ac:dyDescent="0.3">
      <c r="A13" s="2">
        <v>1</v>
      </c>
      <c r="B13" s="21" t="s">
        <v>33</v>
      </c>
      <c r="C13" s="29">
        <f>(D13+H13+K13+O13+S13)/5</f>
        <v>94.070000000000007</v>
      </c>
      <c r="D13" s="14">
        <f>E13*0.3+F13*0.3+G13*0.4</f>
        <v>93.85</v>
      </c>
      <c r="E13" s="6">
        <f>(75+100)/2</f>
        <v>87.5</v>
      </c>
      <c r="F13" s="6">
        <v>100</v>
      </c>
      <c r="G13" s="6">
        <v>94</v>
      </c>
      <c r="H13" s="14">
        <f>I13*0.5+J13*0.5</f>
        <v>94.5</v>
      </c>
      <c r="I13" s="6">
        <v>100</v>
      </c>
      <c r="J13" s="6">
        <v>89</v>
      </c>
      <c r="K13" s="14">
        <f>L13*0.3+M13*0.4+N13*0.3</f>
        <v>91.3</v>
      </c>
      <c r="L13" s="6">
        <v>80</v>
      </c>
      <c r="M13" s="6">
        <v>100</v>
      </c>
      <c r="N13" s="6">
        <v>91</v>
      </c>
      <c r="O13" s="14">
        <f>P13*0.4+Q13*0.4+R13*0.2</f>
        <v>94.6</v>
      </c>
      <c r="P13" s="6">
        <v>95</v>
      </c>
      <c r="Q13" s="6">
        <v>94</v>
      </c>
      <c r="R13" s="20">
        <v>95</v>
      </c>
      <c r="S13" s="14">
        <f>T13*0.3+U13*0.2+V13*0.5</f>
        <v>96.1</v>
      </c>
      <c r="T13" s="6">
        <v>94</v>
      </c>
      <c r="U13" s="6">
        <v>97</v>
      </c>
      <c r="V13" s="6">
        <v>97</v>
      </c>
      <c r="W13" s="7"/>
      <c r="X13" s="8"/>
      <c r="Y13" s="7"/>
      <c r="Z13" s="7"/>
      <c r="AA13" s="7"/>
      <c r="AB13" s="7"/>
      <c r="AC13" s="7"/>
      <c r="AD13" s="10"/>
    </row>
    <row r="14" spans="1:30" ht="47.25" customHeight="1" x14ac:dyDescent="0.3">
      <c r="A14" s="2">
        <v>2</v>
      </c>
      <c r="B14" s="21" t="s">
        <v>34</v>
      </c>
      <c r="C14" s="29">
        <f t="shared" ref="C14:C71" si="0">(D14+H14+K14+O14+S14)/5</f>
        <v>94.81</v>
      </c>
      <c r="D14" s="14">
        <f t="shared" ref="D14:D71" si="1">E14*0.3+F14*0.3+G14*0.4</f>
        <v>91.550000000000011</v>
      </c>
      <c r="E14" s="6">
        <f>(45+100)/2</f>
        <v>72.5</v>
      </c>
      <c r="F14" s="6">
        <v>100</v>
      </c>
      <c r="G14" s="6">
        <v>99.5</v>
      </c>
      <c r="H14" s="14">
        <f t="shared" ref="H14:H71" si="2">I14*0.5+J14*0.5</f>
        <v>100</v>
      </c>
      <c r="I14" s="6">
        <v>100</v>
      </c>
      <c r="J14" s="6">
        <v>100</v>
      </c>
      <c r="K14" s="14">
        <f t="shared" ref="K14:K71" si="3">L14*0.3+M14*0.4+N14*0.3</f>
        <v>84.8</v>
      </c>
      <c r="L14" s="6">
        <v>80</v>
      </c>
      <c r="M14" s="6">
        <v>80</v>
      </c>
      <c r="N14" s="6">
        <v>96</v>
      </c>
      <c r="O14" s="14">
        <f t="shared" ref="O14:O71" si="4">P14*0.4+Q14*0.4+R14*0.2</f>
        <v>100</v>
      </c>
      <c r="P14" s="6">
        <v>100</v>
      </c>
      <c r="Q14" s="6">
        <v>100</v>
      </c>
      <c r="R14" s="20">
        <v>100</v>
      </c>
      <c r="S14" s="14">
        <f t="shared" ref="S14:S71" si="5">T14*0.3+U14*0.2+V14*0.5</f>
        <v>97.7</v>
      </c>
      <c r="T14" s="6">
        <v>93</v>
      </c>
      <c r="U14" s="6">
        <v>99</v>
      </c>
      <c r="V14" s="6">
        <v>100</v>
      </c>
      <c r="W14" s="7"/>
      <c r="X14" s="8"/>
      <c r="Y14" s="7"/>
      <c r="Z14" s="7"/>
      <c r="AA14" s="7"/>
      <c r="AB14" s="7"/>
      <c r="AC14" s="7"/>
      <c r="AD14" s="10"/>
    </row>
    <row r="15" spans="1:30" ht="47.25" customHeight="1" x14ac:dyDescent="0.3">
      <c r="A15" s="2">
        <v>3</v>
      </c>
      <c r="B15" s="21" t="s">
        <v>35</v>
      </c>
      <c r="C15" s="29">
        <f t="shared" si="0"/>
        <v>92.04</v>
      </c>
      <c r="D15" s="14">
        <f t="shared" si="1"/>
        <v>94.6</v>
      </c>
      <c r="E15" s="6">
        <f>(80+100)/2</f>
        <v>90</v>
      </c>
      <c r="F15" s="6">
        <v>100</v>
      </c>
      <c r="G15" s="6">
        <v>94</v>
      </c>
      <c r="H15" s="14">
        <f t="shared" si="2"/>
        <v>94</v>
      </c>
      <c r="I15" s="6">
        <v>100</v>
      </c>
      <c r="J15" s="6">
        <v>88</v>
      </c>
      <c r="K15" s="14">
        <f t="shared" si="3"/>
        <v>74</v>
      </c>
      <c r="L15" s="6">
        <v>60</v>
      </c>
      <c r="M15" s="6">
        <v>80</v>
      </c>
      <c r="N15" s="6">
        <v>80</v>
      </c>
      <c r="O15" s="14">
        <f t="shared" si="4"/>
        <v>99.6</v>
      </c>
      <c r="P15" s="6">
        <v>100</v>
      </c>
      <c r="Q15" s="6">
        <v>99</v>
      </c>
      <c r="R15" s="20">
        <v>100</v>
      </c>
      <c r="S15" s="14">
        <f t="shared" si="5"/>
        <v>98</v>
      </c>
      <c r="T15" s="6">
        <v>94</v>
      </c>
      <c r="U15" s="6">
        <v>99</v>
      </c>
      <c r="V15" s="6">
        <v>100</v>
      </c>
      <c r="W15" s="7"/>
      <c r="X15" s="8"/>
      <c r="Y15" s="7"/>
      <c r="Z15" s="7"/>
      <c r="AA15" s="7"/>
      <c r="AB15" s="7"/>
      <c r="AC15" s="7"/>
      <c r="AD15" s="10"/>
    </row>
    <row r="16" spans="1:30" ht="47.25" customHeight="1" x14ac:dyDescent="0.3">
      <c r="A16" s="2">
        <v>4</v>
      </c>
      <c r="B16" s="21" t="s">
        <v>36</v>
      </c>
      <c r="C16" s="29">
        <f t="shared" si="0"/>
        <v>90.710000000000008</v>
      </c>
      <c r="D16" s="14">
        <f t="shared" si="1"/>
        <v>95.550000000000011</v>
      </c>
      <c r="E16" s="6">
        <f>(85+100)/2</f>
        <v>92.5</v>
      </c>
      <c r="F16" s="6">
        <v>100</v>
      </c>
      <c r="G16" s="6">
        <v>94.5</v>
      </c>
      <c r="H16" s="14">
        <f t="shared" si="2"/>
        <v>90.5</v>
      </c>
      <c r="I16" s="6">
        <v>100</v>
      </c>
      <c r="J16" s="6">
        <v>81</v>
      </c>
      <c r="K16" s="14">
        <f t="shared" si="3"/>
        <v>75.2</v>
      </c>
      <c r="L16" s="6">
        <v>60</v>
      </c>
      <c r="M16" s="6">
        <v>80</v>
      </c>
      <c r="N16" s="6">
        <v>84</v>
      </c>
      <c r="O16" s="14">
        <f t="shared" si="4"/>
        <v>97.8</v>
      </c>
      <c r="P16" s="6">
        <v>97</v>
      </c>
      <c r="Q16" s="6">
        <v>98</v>
      </c>
      <c r="R16" s="20">
        <v>99</v>
      </c>
      <c r="S16" s="14">
        <f t="shared" si="5"/>
        <v>94.5</v>
      </c>
      <c r="T16" s="6">
        <v>91</v>
      </c>
      <c r="U16" s="6">
        <v>96</v>
      </c>
      <c r="V16" s="6">
        <v>96</v>
      </c>
      <c r="W16" s="7"/>
      <c r="X16" s="8"/>
      <c r="Y16" s="7"/>
      <c r="Z16" s="7"/>
      <c r="AA16" s="7"/>
      <c r="AB16" s="7"/>
      <c r="AC16" s="7"/>
      <c r="AD16" s="10"/>
    </row>
    <row r="17" spans="1:30" ht="47.25" customHeight="1" x14ac:dyDescent="0.3">
      <c r="A17" s="2">
        <v>5</v>
      </c>
      <c r="B17" s="21" t="s">
        <v>37</v>
      </c>
      <c r="C17" s="29">
        <f t="shared" si="0"/>
        <v>92.34</v>
      </c>
      <c r="D17" s="14">
        <f t="shared" si="1"/>
        <v>96.4</v>
      </c>
      <c r="E17" s="6">
        <f>(80+100)/2</f>
        <v>90</v>
      </c>
      <c r="F17" s="6">
        <v>100</v>
      </c>
      <c r="G17" s="6">
        <v>98.5</v>
      </c>
      <c r="H17" s="14">
        <f t="shared" si="2"/>
        <v>99</v>
      </c>
      <c r="I17" s="6">
        <v>100</v>
      </c>
      <c r="J17" s="6">
        <v>98</v>
      </c>
      <c r="K17" s="14">
        <f t="shared" si="3"/>
        <v>70.8</v>
      </c>
      <c r="L17" s="6">
        <v>60</v>
      </c>
      <c r="M17" s="6">
        <v>60</v>
      </c>
      <c r="N17" s="6">
        <v>96</v>
      </c>
      <c r="O17" s="14">
        <f t="shared" si="4"/>
        <v>98.800000000000011</v>
      </c>
      <c r="P17" s="6">
        <v>99</v>
      </c>
      <c r="Q17" s="6">
        <v>99</v>
      </c>
      <c r="R17" s="20">
        <v>98</v>
      </c>
      <c r="S17" s="14">
        <f t="shared" si="5"/>
        <v>96.7</v>
      </c>
      <c r="T17" s="6">
        <v>97</v>
      </c>
      <c r="U17" s="6">
        <v>98</v>
      </c>
      <c r="V17" s="6">
        <v>96</v>
      </c>
      <c r="W17" s="7"/>
      <c r="X17" s="8"/>
      <c r="Y17" s="7"/>
      <c r="Z17" s="7"/>
      <c r="AA17" s="7"/>
      <c r="AB17" s="7"/>
      <c r="AC17" s="7"/>
      <c r="AD17" s="10"/>
    </row>
    <row r="18" spans="1:30" ht="47.25" customHeight="1" x14ac:dyDescent="0.3">
      <c r="A18" s="2">
        <v>6</v>
      </c>
      <c r="B18" s="21" t="s">
        <v>38</v>
      </c>
      <c r="C18" s="29">
        <f t="shared" si="0"/>
        <v>89.690000000000012</v>
      </c>
      <c r="D18" s="14">
        <f t="shared" si="1"/>
        <v>97.15</v>
      </c>
      <c r="E18" s="6">
        <f>(85+100)/2</f>
        <v>92.5</v>
      </c>
      <c r="F18" s="6">
        <v>100</v>
      </c>
      <c r="G18" s="6">
        <v>98.5</v>
      </c>
      <c r="H18" s="14">
        <f t="shared" si="2"/>
        <v>98</v>
      </c>
      <c r="I18" s="6">
        <v>100</v>
      </c>
      <c r="J18" s="6">
        <v>96</v>
      </c>
      <c r="K18" s="14">
        <f t="shared" si="3"/>
        <v>56.2</v>
      </c>
      <c r="L18" s="6">
        <v>40</v>
      </c>
      <c r="M18" s="6">
        <v>40</v>
      </c>
      <c r="N18" s="6">
        <v>94</v>
      </c>
      <c r="O18" s="14">
        <f t="shared" si="4"/>
        <v>98.600000000000009</v>
      </c>
      <c r="P18" s="6">
        <v>100</v>
      </c>
      <c r="Q18" s="6">
        <v>98</v>
      </c>
      <c r="R18" s="20">
        <v>97</v>
      </c>
      <c r="S18" s="14">
        <f t="shared" si="5"/>
        <v>98.5</v>
      </c>
      <c r="T18" s="6">
        <v>100</v>
      </c>
      <c r="U18" s="6">
        <v>100</v>
      </c>
      <c r="V18" s="6">
        <v>97</v>
      </c>
      <c r="W18" s="7"/>
      <c r="X18" s="8"/>
      <c r="Y18" s="7"/>
      <c r="Z18" s="7"/>
      <c r="AA18" s="7"/>
      <c r="AB18" s="7"/>
      <c r="AC18" s="7"/>
      <c r="AD18" s="10"/>
    </row>
    <row r="19" spans="1:30" ht="47.25" customHeight="1" x14ac:dyDescent="0.3">
      <c r="A19" s="2">
        <v>7</v>
      </c>
      <c r="B19" s="21" t="s">
        <v>39</v>
      </c>
      <c r="C19" s="29">
        <f t="shared" si="0"/>
        <v>90.25</v>
      </c>
      <c r="D19" s="14">
        <f t="shared" si="1"/>
        <v>93.25</v>
      </c>
      <c r="E19" s="6">
        <f>(55+100)/2</f>
        <v>77.5</v>
      </c>
      <c r="F19" s="6">
        <v>100</v>
      </c>
      <c r="G19" s="6">
        <v>100</v>
      </c>
      <c r="H19" s="14">
        <f t="shared" si="2"/>
        <v>100</v>
      </c>
      <c r="I19" s="6">
        <v>100</v>
      </c>
      <c r="J19" s="6">
        <v>100</v>
      </c>
      <c r="K19" s="14">
        <f t="shared" si="3"/>
        <v>58</v>
      </c>
      <c r="L19" s="6">
        <v>40</v>
      </c>
      <c r="M19" s="6">
        <v>40</v>
      </c>
      <c r="N19" s="6">
        <v>100</v>
      </c>
      <c r="O19" s="14">
        <f t="shared" si="4"/>
        <v>100</v>
      </c>
      <c r="P19" s="6">
        <v>100</v>
      </c>
      <c r="Q19" s="6">
        <v>100</v>
      </c>
      <c r="R19" s="20">
        <v>100</v>
      </c>
      <c r="S19" s="14">
        <f t="shared" si="5"/>
        <v>100</v>
      </c>
      <c r="T19" s="6">
        <v>100</v>
      </c>
      <c r="U19" s="6">
        <v>100</v>
      </c>
      <c r="V19" s="6">
        <v>100</v>
      </c>
      <c r="W19" s="7"/>
      <c r="X19" s="8"/>
      <c r="Y19" s="7"/>
      <c r="Z19" s="7"/>
      <c r="AA19" s="7"/>
      <c r="AB19" s="7"/>
      <c r="AC19" s="7"/>
      <c r="AD19" s="10"/>
    </row>
    <row r="20" spans="1:30" ht="47.25" customHeight="1" x14ac:dyDescent="0.3">
      <c r="A20" s="2">
        <v>8</v>
      </c>
      <c r="B20" s="21" t="s">
        <v>40</v>
      </c>
      <c r="C20" s="29">
        <f t="shared" si="0"/>
        <v>78.209999999999994</v>
      </c>
      <c r="D20" s="14">
        <f t="shared" si="1"/>
        <v>89.95</v>
      </c>
      <c r="E20" s="6">
        <f>(65+100)/2</f>
        <v>82.5</v>
      </c>
      <c r="F20" s="6">
        <v>100</v>
      </c>
      <c r="G20" s="6">
        <v>88</v>
      </c>
      <c r="H20" s="14">
        <f t="shared" si="2"/>
        <v>65.5</v>
      </c>
      <c r="I20" s="6">
        <v>100</v>
      </c>
      <c r="J20" s="6">
        <v>31</v>
      </c>
      <c r="K20" s="14">
        <f t="shared" si="3"/>
        <v>44</v>
      </c>
      <c r="L20" s="6">
        <v>20</v>
      </c>
      <c r="M20" s="6">
        <v>20</v>
      </c>
      <c r="N20" s="6">
        <v>100</v>
      </c>
      <c r="O20" s="14">
        <f t="shared" si="4"/>
        <v>100</v>
      </c>
      <c r="P20" s="6">
        <v>100</v>
      </c>
      <c r="Q20" s="6">
        <v>100</v>
      </c>
      <c r="R20" s="20">
        <v>100</v>
      </c>
      <c r="S20" s="14">
        <f t="shared" si="5"/>
        <v>91.6</v>
      </c>
      <c r="T20" s="6">
        <v>77</v>
      </c>
      <c r="U20" s="6">
        <v>100</v>
      </c>
      <c r="V20" s="6">
        <v>97</v>
      </c>
      <c r="W20" s="7"/>
      <c r="X20" s="8"/>
      <c r="Y20" s="7"/>
      <c r="Z20" s="7"/>
      <c r="AA20" s="7"/>
      <c r="AB20" s="7"/>
      <c r="AC20" s="7"/>
      <c r="AD20" s="10"/>
    </row>
    <row r="21" spans="1:30" ht="47.25" customHeight="1" x14ac:dyDescent="0.3">
      <c r="A21" s="2">
        <v>9</v>
      </c>
      <c r="B21" s="21" t="s">
        <v>41</v>
      </c>
      <c r="C21" s="29">
        <f t="shared" si="0"/>
        <v>81.78</v>
      </c>
      <c r="D21" s="14">
        <f t="shared" si="1"/>
        <v>92.5</v>
      </c>
      <c r="E21" s="6">
        <f>(50+100)/2</f>
        <v>75</v>
      </c>
      <c r="F21" s="6">
        <v>100</v>
      </c>
      <c r="G21" s="6">
        <v>100</v>
      </c>
      <c r="H21" s="14">
        <f t="shared" si="2"/>
        <v>95</v>
      </c>
      <c r="I21" s="6">
        <v>100</v>
      </c>
      <c r="J21" s="6">
        <v>90</v>
      </c>
      <c r="K21" s="14">
        <f t="shared" si="3"/>
        <v>22.6</v>
      </c>
      <c r="L21" s="6">
        <v>20</v>
      </c>
      <c r="M21" s="6">
        <v>40</v>
      </c>
      <c r="N21" s="6">
        <v>2</v>
      </c>
      <c r="O21" s="14">
        <f t="shared" si="4"/>
        <v>99.6</v>
      </c>
      <c r="P21" s="6">
        <v>100</v>
      </c>
      <c r="Q21" s="6">
        <v>99</v>
      </c>
      <c r="R21" s="20">
        <v>100</v>
      </c>
      <c r="S21" s="14">
        <f t="shared" si="5"/>
        <v>99.2</v>
      </c>
      <c r="T21" s="6">
        <v>100</v>
      </c>
      <c r="U21" s="6">
        <v>96</v>
      </c>
      <c r="V21" s="6">
        <v>100</v>
      </c>
      <c r="W21" s="7"/>
      <c r="X21" s="8"/>
      <c r="Y21" s="7"/>
      <c r="Z21" s="7"/>
      <c r="AA21" s="7"/>
      <c r="AB21" s="7"/>
      <c r="AC21" s="7"/>
      <c r="AD21" s="10"/>
    </row>
    <row r="22" spans="1:30" ht="47.25" customHeight="1" x14ac:dyDescent="0.3">
      <c r="A22" s="2">
        <v>10</v>
      </c>
      <c r="B22" s="21" t="s">
        <v>42</v>
      </c>
      <c r="C22" s="29">
        <f t="shared" si="0"/>
        <v>95.92</v>
      </c>
      <c r="D22" s="14">
        <f t="shared" si="1"/>
        <v>96.6</v>
      </c>
      <c r="E22" s="6">
        <f>(80+100)/2</f>
        <v>90</v>
      </c>
      <c r="F22" s="6">
        <v>100</v>
      </c>
      <c r="G22" s="6">
        <v>99</v>
      </c>
      <c r="H22" s="14">
        <f t="shared" si="2"/>
        <v>99</v>
      </c>
      <c r="I22" s="6">
        <v>100</v>
      </c>
      <c r="J22" s="6">
        <v>98</v>
      </c>
      <c r="K22" s="14">
        <f t="shared" si="3"/>
        <v>84</v>
      </c>
      <c r="L22" s="6">
        <v>100</v>
      </c>
      <c r="M22" s="6">
        <v>60</v>
      </c>
      <c r="N22" s="6">
        <v>100</v>
      </c>
      <c r="O22" s="14">
        <f t="shared" si="4"/>
        <v>100</v>
      </c>
      <c r="P22" s="6">
        <v>100</v>
      </c>
      <c r="Q22" s="6">
        <v>100</v>
      </c>
      <c r="R22" s="20">
        <v>100</v>
      </c>
      <c r="S22" s="14">
        <f t="shared" si="5"/>
        <v>100</v>
      </c>
      <c r="T22" s="6">
        <v>100</v>
      </c>
      <c r="U22" s="6">
        <v>100</v>
      </c>
      <c r="V22" s="6">
        <v>100</v>
      </c>
      <c r="W22" s="7"/>
      <c r="X22" s="8"/>
      <c r="Y22" s="7"/>
      <c r="Z22" s="7"/>
      <c r="AA22" s="7"/>
      <c r="AB22" s="7"/>
      <c r="AC22" s="7"/>
      <c r="AD22" s="10"/>
    </row>
    <row r="23" spans="1:30" ht="47.25" customHeight="1" x14ac:dyDescent="0.3">
      <c r="A23" s="2">
        <v>11</v>
      </c>
      <c r="B23" s="21" t="s">
        <v>43</v>
      </c>
      <c r="C23" s="29">
        <f t="shared" si="0"/>
        <v>98.1</v>
      </c>
      <c r="D23" s="14">
        <f t="shared" si="1"/>
        <v>98.5</v>
      </c>
      <c r="E23" s="6">
        <f>(90+100)/2</f>
        <v>95</v>
      </c>
      <c r="F23" s="6">
        <v>100</v>
      </c>
      <c r="G23" s="6">
        <v>100</v>
      </c>
      <c r="H23" s="14">
        <f t="shared" si="2"/>
        <v>100</v>
      </c>
      <c r="I23" s="6">
        <v>100</v>
      </c>
      <c r="J23" s="6">
        <v>100</v>
      </c>
      <c r="K23" s="14">
        <f t="shared" si="3"/>
        <v>92</v>
      </c>
      <c r="L23" s="6">
        <v>100</v>
      </c>
      <c r="M23" s="6">
        <v>80</v>
      </c>
      <c r="N23" s="6">
        <v>100</v>
      </c>
      <c r="O23" s="14">
        <f t="shared" si="4"/>
        <v>100</v>
      </c>
      <c r="P23" s="6">
        <v>100</v>
      </c>
      <c r="Q23" s="6">
        <v>100</v>
      </c>
      <c r="R23" s="20">
        <v>100</v>
      </c>
      <c r="S23" s="14">
        <f t="shared" si="5"/>
        <v>100</v>
      </c>
      <c r="T23" s="6">
        <v>100</v>
      </c>
      <c r="U23" s="6">
        <v>100</v>
      </c>
      <c r="V23" s="6">
        <v>100</v>
      </c>
      <c r="W23" s="7"/>
      <c r="X23" s="8"/>
      <c r="Y23" s="7"/>
      <c r="Z23" s="7"/>
      <c r="AA23" s="7"/>
      <c r="AB23" s="7"/>
      <c r="AC23" s="7"/>
      <c r="AD23" s="10"/>
    </row>
    <row r="24" spans="1:30" ht="47.25" customHeight="1" x14ac:dyDescent="0.3">
      <c r="A24" s="2">
        <v>12</v>
      </c>
      <c r="B24" s="21" t="s">
        <v>44</v>
      </c>
      <c r="C24" s="29">
        <f t="shared" si="0"/>
        <v>94.4</v>
      </c>
      <c r="D24" s="14">
        <f t="shared" si="1"/>
        <v>92</v>
      </c>
      <c r="E24" s="6">
        <f>(60+100)/2</f>
        <v>80</v>
      </c>
      <c r="F24" s="6">
        <v>100</v>
      </c>
      <c r="G24" s="6">
        <v>95</v>
      </c>
      <c r="H24" s="14">
        <f t="shared" si="2"/>
        <v>95</v>
      </c>
      <c r="I24" s="6">
        <v>100</v>
      </c>
      <c r="J24" s="6">
        <v>90</v>
      </c>
      <c r="K24" s="14">
        <f t="shared" si="3"/>
        <v>91.1</v>
      </c>
      <c r="L24" s="6">
        <v>100</v>
      </c>
      <c r="M24" s="6">
        <v>80</v>
      </c>
      <c r="N24" s="6">
        <v>97</v>
      </c>
      <c r="O24" s="14">
        <f t="shared" si="4"/>
        <v>96.800000000000011</v>
      </c>
      <c r="P24" s="6">
        <v>95</v>
      </c>
      <c r="Q24" s="6">
        <v>98</v>
      </c>
      <c r="R24" s="20">
        <v>98</v>
      </c>
      <c r="S24" s="14">
        <f t="shared" si="5"/>
        <v>97.1</v>
      </c>
      <c r="T24" s="6">
        <v>96</v>
      </c>
      <c r="U24" s="6">
        <v>99</v>
      </c>
      <c r="V24" s="6">
        <v>97</v>
      </c>
      <c r="W24" s="7"/>
      <c r="X24" s="8"/>
      <c r="Y24" s="7"/>
      <c r="Z24" s="7"/>
      <c r="AA24" s="7"/>
      <c r="AB24" s="7"/>
      <c r="AC24" s="7"/>
      <c r="AD24" s="10"/>
    </row>
    <row r="25" spans="1:30" ht="47.25" customHeight="1" x14ac:dyDescent="0.3">
      <c r="A25" s="2">
        <v>13</v>
      </c>
      <c r="B25" s="21" t="s">
        <v>45</v>
      </c>
      <c r="C25" s="29">
        <f t="shared" si="0"/>
        <v>91.61</v>
      </c>
      <c r="D25" s="14">
        <f t="shared" si="1"/>
        <v>86.050000000000011</v>
      </c>
      <c r="E25" s="6">
        <f>(35+100)/2</f>
        <v>67.5</v>
      </c>
      <c r="F25" s="6">
        <v>90</v>
      </c>
      <c r="G25" s="6">
        <v>97</v>
      </c>
      <c r="H25" s="14">
        <f t="shared" si="2"/>
        <v>86</v>
      </c>
      <c r="I25" s="6">
        <v>80</v>
      </c>
      <c r="J25" s="6">
        <v>92</v>
      </c>
      <c r="K25" s="14">
        <f t="shared" si="3"/>
        <v>90.5</v>
      </c>
      <c r="L25" s="6">
        <v>100</v>
      </c>
      <c r="M25" s="6">
        <v>80</v>
      </c>
      <c r="N25" s="6">
        <v>95</v>
      </c>
      <c r="O25" s="14">
        <f t="shared" si="4"/>
        <v>97</v>
      </c>
      <c r="P25" s="6">
        <v>97</v>
      </c>
      <c r="Q25" s="6">
        <v>98</v>
      </c>
      <c r="R25" s="20">
        <v>95</v>
      </c>
      <c r="S25" s="14">
        <f t="shared" si="5"/>
        <v>98.5</v>
      </c>
      <c r="T25" s="6">
        <v>98</v>
      </c>
      <c r="U25" s="6">
        <v>98</v>
      </c>
      <c r="V25" s="6">
        <v>99</v>
      </c>
      <c r="W25" s="7"/>
      <c r="X25" s="8"/>
      <c r="Y25" s="7"/>
      <c r="Z25" s="7"/>
      <c r="AA25" s="7"/>
      <c r="AB25" s="7"/>
      <c r="AC25" s="7"/>
      <c r="AD25" s="10"/>
    </row>
    <row r="26" spans="1:30" ht="47.25" customHeight="1" x14ac:dyDescent="0.3">
      <c r="A26" s="2">
        <v>14</v>
      </c>
      <c r="B26" s="21" t="s">
        <v>46</v>
      </c>
      <c r="C26" s="29">
        <f t="shared" si="0"/>
        <v>96.15</v>
      </c>
      <c r="D26" s="14">
        <f t="shared" si="1"/>
        <v>97.35</v>
      </c>
      <c r="E26" s="6">
        <f>(85+100)/2</f>
        <v>92.5</v>
      </c>
      <c r="F26" s="6">
        <v>100</v>
      </c>
      <c r="G26" s="6">
        <v>99</v>
      </c>
      <c r="H26" s="14">
        <f t="shared" si="2"/>
        <v>100</v>
      </c>
      <c r="I26" s="6">
        <v>100</v>
      </c>
      <c r="J26" s="6">
        <v>100</v>
      </c>
      <c r="K26" s="14">
        <f t="shared" si="3"/>
        <v>84</v>
      </c>
      <c r="L26" s="6">
        <v>100</v>
      </c>
      <c r="M26" s="6">
        <v>60</v>
      </c>
      <c r="N26" s="6">
        <v>100</v>
      </c>
      <c r="O26" s="14">
        <f t="shared" si="4"/>
        <v>99.6</v>
      </c>
      <c r="P26" s="6">
        <v>99</v>
      </c>
      <c r="Q26" s="6">
        <v>100</v>
      </c>
      <c r="R26" s="20">
        <v>100</v>
      </c>
      <c r="S26" s="14">
        <f t="shared" si="5"/>
        <v>99.8</v>
      </c>
      <c r="T26" s="6">
        <v>100</v>
      </c>
      <c r="U26" s="6">
        <v>99</v>
      </c>
      <c r="V26" s="6">
        <v>100</v>
      </c>
      <c r="W26" s="7"/>
      <c r="X26" s="8"/>
      <c r="Y26" s="7"/>
      <c r="Z26" s="7"/>
      <c r="AA26" s="7"/>
      <c r="AB26" s="7"/>
      <c r="AC26" s="7"/>
      <c r="AD26" s="10"/>
    </row>
    <row r="27" spans="1:30" ht="47.25" customHeight="1" x14ac:dyDescent="0.3">
      <c r="A27" s="2">
        <v>15</v>
      </c>
      <c r="B27" s="21" t="s">
        <v>47</v>
      </c>
      <c r="C27" s="29">
        <f t="shared" si="0"/>
        <v>95.03</v>
      </c>
      <c r="D27" s="14">
        <f t="shared" si="1"/>
        <v>95.85</v>
      </c>
      <c r="E27" s="6">
        <f>(75+100)/2</f>
        <v>87.5</v>
      </c>
      <c r="F27" s="6">
        <v>100</v>
      </c>
      <c r="G27" s="6">
        <v>99</v>
      </c>
      <c r="H27" s="14">
        <f t="shared" si="2"/>
        <v>94.5</v>
      </c>
      <c r="I27" s="6">
        <v>100</v>
      </c>
      <c r="J27" s="6">
        <v>89</v>
      </c>
      <c r="K27" s="14">
        <f t="shared" si="3"/>
        <v>88.1</v>
      </c>
      <c r="L27" s="6">
        <v>100</v>
      </c>
      <c r="M27" s="6">
        <v>80</v>
      </c>
      <c r="N27" s="6">
        <v>87</v>
      </c>
      <c r="O27" s="14">
        <f t="shared" si="4"/>
        <v>100</v>
      </c>
      <c r="P27" s="6">
        <v>100</v>
      </c>
      <c r="Q27" s="6">
        <v>100</v>
      </c>
      <c r="R27" s="20">
        <v>100</v>
      </c>
      <c r="S27" s="14">
        <f t="shared" si="5"/>
        <v>96.7</v>
      </c>
      <c r="T27" s="6">
        <v>89</v>
      </c>
      <c r="U27" s="6">
        <v>100</v>
      </c>
      <c r="V27" s="6">
        <v>100</v>
      </c>
      <c r="W27" s="7"/>
      <c r="X27" s="8"/>
      <c r="Y27" s="7"/>
      <c r="Z27" s="7"/>
      <c r="AA27" s="7"/>
      <c r="AB27" s="7"/>
      <c r="AC27" s="7"/>
      <c r="AD27" s="10"/>
    </row>
    <row r="28" spans="1:30" ht="47.25" customHeight="1" x14ac:dyDescent="0.3">
      <c r="A28" s="2">
        <v>16</v>
      </c>
      <c r="B28" s="21" t="s">
        <v>48</v>
      </c>
      <c r="C28" s="29">
        <f t="shared" si="0"/>
        <v>99.19</v>
      </c>
      <c r="D28" s="14">
        <f t="shared" si="1"/>
        <v>99.050000000000011</v>
      </c>
      <c r="E28" s="6">
        <f>(95+100)/2</f>
        <v>97.5</v>
      </c>
      <c r="F28" s="6">
        <v>100</v>
      </c>
      <c r="G28" s="6">
        <v>99.5</v>
      </c>
      <c r="H28" s="14">
        <f t="shared" si="2"/>
        <v>99</v>
      </c>
      <c r="I28" s="6">
        <v>100</v>
      </c>
      <c r="J28" s="6">
        <v>98</v>
      </c>
      <c r="K28" s="14">
        <f t="shared" si="3"/>
        <v>99.7</v>
      </c>
      <c r="L28" s="6">
        <v>100</v>
      </c>
      <c r="M28" s="6">
        <v>100</v>
      </c>
      <c r="N28" s="6">
        <v>99</v>
      </c>
      <c r="O28" s="14">
        <f t="shared" si="4"/>
        <v>99</v>
      </c>
      <c r="P28" s="6">
        <v>99</v>
      </c>
      <c r="Q28" s="6">
        <v>99</v>
      </c>
      <c r="R28" s="20">
        <v>99</v>
      </c>
      <c r="S28" s="14">
        <f t="shared" si="5"/>
        <v>99.2</v>
      </c>
      <c r="T28" s="6">
        <v>98</v>
      </c>
      <c r="U28" s="6">
        <v>99</v>
      </c>
      <c r="V28" s="6">
        <v>100</v>
      </c>
      <c r="W28" s="7"/>
      <c r="X28" s="8"/>
      <c r="Y28" s="7"/>
      <c r="Z28" s="7"/>
      <c r="AA28" s="7"/>
      <c r="AB28" s="7"/>
      <c r="AC28" s="7"/>
      <c r="AD28" s="10"/>
    </row>
    <row r="29" spans="1:30" ht="47.25" customHeight="1" x14ac:dyDescent="0.3">
      <c r="A29" s="2">
        <v>17</v>
      </c>
      <c r="B29" s="21" t="s">
        <v>49</v>
      </c>
      <c r="C29" s="29">
        <f t="shared" si="0"/>
        <v>99.25</v>
      </c>
      <c r="D29" s="14">
        <f t="shared" si="1"/>
        <v>98.300000000000011</v>
      </c>
      <c r="E29" s="6">
        <f>(90+100)/2</f>
        <v>95</v>
      </c>
      <c r="F29" s="6">
        <v>100</v>
      </c>
      <c r="G29" s="6">
        <v>99.5</v>
      </c>
      <c r="H29" s="14">
        <f t="shared" si="2"/>
        <v>99.5</v>
      </c>
      <c r="I29" s="6">
        <v>100</v>
      </c>
      <c r="J29" s="6">
        <v>99</v>
      </c>
      <c r="K29" s="14">
        <f t="shared" si="3"/>
        <v>99.7</v>
      </c>
      <c r="L29" s="6">
        <v>100</v>
      </c>
      <c r="M29" s="6">
        <v>100</v>
      </c>
      <c r="N29" s="6">
        <v>99</v>
      </c>
      <c r="O29" s="14">
        <f t="shared" si="4"/>
        <v>99.500000000000014</v>
      </c>
      <c r="P29" s="6">
        <v>99.5</v>
      </c>
      <c r="Q29" s="6">
        <v>99.5</v>
      </c>
      <c r="R29" s="6">
        <v>99.5</v>
      </c>
      <c r="S29" s="14">
        <f t="shared" si="5"/>
        <v>99.25</v>
      </c>
      <c r="T29" s="6">
        <v>99.5</v>
      </c>
      <c r="U29" s="6">
        <v>99.5</v>
      </c>
      <c r="V29" s="6">
        <v>99</v>
      </c>
      <c r="W29" s="7"/>
      <c r="X29" s="8"/>
      <c r="Y29" s="7"/>
      <c r="Z29" s="7"/>
      <c r="AA29" s="7"/>
      <c r="AB29" s="7"/>
      <c r="AC29" s="7"/>
      <c r="AD29" s="10"/>
    </row>
    <row r="30" spans="1:30" ht="47.25" customHeight="1" x14ac:dyDescent="0.3">
      <c r="A30" s="2">
        <v>18</v>
      </c>
      <c r="B30" s="21" t="s">
        <v>50</v>
      </c>
      <c r="C30" s="29">
        <f t="shared" si="0"/>
        <v>93.5</v>
      </c>
      <c r="D30" s="14">
        <f t="shared" si="1"/>
        <v>96.6</v>
      </c>
      <c r="E30" s="6">
        <f>(80+100)/2</f>
        <v>90</v>
      </c>
      <c r="F30" s="6">
        <v>100</v>
      </c>
      <c r="G30" s="6">
        <v>99</v>
      </c>
      <c r="H30" s="14">
        <f t="shared" si="2"/>
        <v>97</v>
      </c>
      <c r="I30" s="6">
        <v>100</v>
      </c>
      <c r="J30" s="6">
        <v>94</v>
      </c>
      <c r="K30" s="14">
        <f t="shared" si="3"/>
        <v>84.5</v>
      </c>
      <c r="L30" s="6">
        <v>80</v>
      </c>
      <c r="M30" s="6">
        <v>80</v>
      </c>
      <c r="N30" s="6">
        <v>95</v>
      </c>
      <c r="O30" s="14">
        <f t="shared" si="4"/>
        <v>94.399999999999991</v>
      </c>
      <c r="P30" s="6">
        <v>94</v>
      </c>
      <c r="Q30" s="6">
        <v>95</v>
      </c>
      <c r="R30" s="20">
        <v>94</v>
      </c>
      <c r="S30" s="14">
        <f t="shared" si="5"/>
        <v>95</v>
      </c>
      <c r="T30" s="6">
        <v>95</v>
      </c>
      <c r="U30" s="6">
        <v>95</v>
      </c>
      <c r="V30" s="6">
        <v>95</v>
      </c>
      <c r="W30" s="7"/>
      <c r="X30" s="8"/>
      <c r="Y30" s="7"/>
      <c r="Z30" s="7"/>
      <c r="AA30" s="7"/>
      <c r="AB30" s="7"/>
      <c r="AC30" s="7"/>
      <c r="AD30" s="10"/>
    </row>
    <row r="31" spans="1:30" ht="47.25" customHeight="1" x14ac:dyDescent="0.3">
      <c r="A31" s="2">
        <v>19</v>
      </c>
      <c r="B31" s="21" t="s">
        <v>51</v>
      </c>
      <c r="C31" s="29">
        <f t="shared" si="0"/>
        <v>89.19</v>
      </c>
      <c r="D31" s="14">
        <f t="shared" si="1"/>
        <v>91.75</v>
      </c>
      <c r="E31" s="6">
        <f>(65+100)/2</f>
        <v>82.5</v>
      </c>
      <c r="F31" s="6">
        <v>90</v>
      </c>
      <c r="G31" s="6">
        <v>100</v>
      </c>
      <c r="H31" s="14">
        <f t="shared" si="2"/>
        <v>99.5</v>
      </c>
      <c r="I31" s="6">
        <v>100</v>
      </c>
      <c r="J31" s="6">
        <v>99</v>
      </c>
      <c r="K31" s="14">
        <f t="shared" si="3"/>
        <v>55.7</v>
      </c>
      <c r="L31" s="6">
        <v>60</v>
      </c>
      <c r="M31" s="6">
        <v>20</v>
      </c>
      <c r="N31" s="6">
        <v>99</v>
      </c>
      <c r="O31" s="14">
        <f t="shared" si="4"/>
        <v>99.500000000000014</v>
      </c>
      <c r="P31" s="6">
        <v>99.5</v>
      </c>
      <c r="Q31" s="6">
        <v>99.5</v>
      </c>
      <c r="R31" s="20">
        <v>99.5</v>
      </c>
      <c r="S31" s="14">
        <f t="shared" si="5"/>
        <v>99.5</v>
      </c>
      <c r="T31" s="20">
        <v>99.5</v>
      </c>
      <c r="U31" s="20">
        <v>99.5</v>
      </c>
      <c r="V31" s="20">
        <v>99.5</v>
      </c>
      <c r="W31" s="7"/>
      <c r="X31" s="8"/>
      <c r="Y31" s="7"/>
      <c r="Z31" s="7"/>
      <c r="AA31" s="7"/>
      <c r="AB31" s="7"/>
      <c r="AC31" s="7"/>
      <c r="AD31" s="10"/>
    </row>
    <row r="32" spans="1:30" ht="47.25" customHeight="1" x14ac:dyDescent="0.3">
      <c r="A32" s="2">
        <v>20</v>
      </c>
      <c r="B32" s="21" t="s">
        <v>52</v>
      </c>
      <c r="C32" s="29">
        <f t="shared" si="0"/>
        <v>94.22</v>
      </c>
      <c r="D32" s="14">
        <f t="shared" si="1"/>
        <v>94.75</v>
      </c>
      <c r="E32" s="6">
        <f>(65+100)/2</f>
        <v>82.5</v>
      </c>
      <c r="F32" s="6">
        <v>100</v>
      </c>
      <c r="G32" s="6">
        <v>100</v>
      </c>
      <c r="H32" s="14">
        <f t="shared" si="2"/>
        <v>99.5</v>
      </c>
      <c r="I32" s="6">
        <v>100</v>
      </c>
      <c r="J32" s="6">
        <v>99</v>
      </c>
      <c r="K32" s="14">
        <f t="shared" si="3"/>
        <v>77.849999999999994</v>
      </c>
      <c r="L32" s="6">
        <v>80</v>
      </c>
      <c r="M32" s="6">
        <v>60</v>
      </c>
      <c r="N32" s="6">
        <v>99.5</v>
      </c>
      <c r="O32" s="14">
        <f t="shared" si="4"/>
        <v>99.500000000000014</v>
      </c>
      <c r="P32" s="6">
        <v>99.5</v>
      </c>
      <c r="Q32" s="6">
        <v>99.5</v>
      </c>
      <c r="R32" s="20">
        <v>99.5</v>
      </c>
      <c r="S32" s="14">
        <f t="shared" si="5"/>
        <v>99.5</v>
      </c>
      <c r="T32" s="6">
        <v>99.5</v>
      </c>
      <c r="U32" s="6">
        <v>99.5</v>
      </c>
      <c r="V32" s="20">
        <v>99.5</v>
      </c>
      <c r="W32" s="7"/>
      <c r="X32" s="8"/>
      <c r="Y32" s="7"/>
      <c r="Z32" s="7"/>
      <c r="AA32" s="7"/>
      <c r="AB32" s="7"/>
      <c r="AC32" s="7"/>
      <c r="AD32" s="10"/>
    </row>
    <row r="33" spans="1:30" ht="47.25" customHeight="1" x14ac:dyDescent="0.3">
      <c r="A33" s="2" t="s">
        <v>142</v>
      </c>
      <c r="B33" s="21" t="s">
        <v>53</v>
      </c>
      <c r="C33" s="29">
        <f t="shared" si="0"/>
        <v>86.820000000000007</v>
      </c>
      <c r="D33" s="14">
        <f t="shared" si="1"/>
        <v>98.5</v>
      </c>
      <c r="E33" s="6">
        <f>(90+100)/2</f>
        <v>95</v>
      </c>
      <c r="F33" s="6">
        <v>100</v>
      </c>
      <c r="G33" s="6">
        <v>100</v>
      </c>
      <c r="H33" s="14">
        <f t="shared" si="2"/>
        <v>100</v>
      </c>
      <c r="I33" s="6">
        <v>100</v>
      </c>
      <c r="J33" s="6">
        <v>100</v>
      </c>
      <c r="K33" s="14">
        <f t="shared" si="3"/>
        <v>35.599999999999994</v>
      </c>
      <c r="L33" s="6">
        <v>0</v>
      </c>
      <c r="M33" s="6">
        <v>20</v>
      </c>
      <c r="N33" s="6">
        <v>92</v>
      </c>
      <c r="O33" s="14">
        <f t="shared" si="4"/>
        <v>100</v>
      </c>
      <c r="P33" s="6">
        <v>100</v>
      </c>
      <c r="Q33" s="6">
        <v>100</v>
      </c>
      <c r="R33" s="20">
        <v>100</v>
      </c>
      <c r="S33" s="14">
        <f t="shared" si="5"/>
        <v>100</v>
      </c>
      <c r="T33" s="6">
        <v>100</v>
      </c>
      <c r="U33" s="6">
        <v>100</v>
      </c>
      <c r="V33" s="6">
        <v>100</v>
      </c>
      <c r="W33" s="7"/>
      <c r="X33" s="8"/>
      <c r="Y33" s="7"/>
      <c r="Z33" s="7"/>
      <c r="AA33" s="7"/>
      <c r="AB33" s="7"/>
      <c r="AC33" s="7"/>
      <c r="AD33" s="10"/>
    </row>
    <row r="34" spans="1:30" ht="47.25" customHeight="1" x14ac:dyDescent="0.3">
      <c r="A34" s="2">
        <v>22</v>
      </c>
      <c r="B34" s="21" t="s">
        <v>54</v>
      </c>
      <c r="C34" s="29">
        <f t="shared" si="0"/>
        <v>93.06</v>
      </c>
      <c r="D34" s="14">
        <f t="shared" si="1"/>
        <v>95.5</v>
      </c>
      <c r="E34" s="6">
        <f>(70+100)/2</f>
        <v>85</v>
      </c>
      <c r="F34" s="6">
        <v>100</v>
      </c>
      <c r="G34" s="6">
        <v>100</v>
      </c>
      <c r="H34" s="14">
        <f t="shared" si="2"/>
        <v>100</v>
      </c>
      <c r="I34" s="6">
        <v>100</v>
      </c>
      <c r="J34" s="6">
        <v>100</v>
      </c>
      <c r="K34" s="14">
        <f t="shared" si="3"/>
        <v>70</v>
      </c>
      <c r="L34" s="6">
        <v>80</v>
      </c>
      <c r="M34" s="6">
        <v>40</v>
      </c>
      <c r="N34" s="6">
        <v>100</v>
      </c>
      <c r="O34" s="14">
        <f t="shared" si="4"/>
        <v>100</v>
      </c>
      <c r="P34" s="6">
        <v>100</v>
      </c>
      <c r="Q34" s="6">
        <v>100</v>
      </c>
      <c r="R34" s="20">
        <v>100</v>
      </c>
      <c r="S34" s="14">
        <f t="shared" si="5"/>
        <v>99.8</v>
      </c>
      <c r="T34" s="6">
        <v>100</v>
      </c>
      <c r="U34" s="6">
        <v>99</v>
      </c>
      <c r="V34" s="6">
        <v>100</v>
      </c>
      <c r="W34" s="7"/>
      <c r="X34" s="8"/>
      <c r="Y34" s="7"/>
      <c r="Z34" s="7"/>
      <c r="AA34" s="7"/>
      <c r="AB34" s="7"/>
      <c r="AC34" s="7"/>
      <c r="AD34" s="10"/>
    </row>
    <row r="35" spans="1:30" ht="47.25" customHeight="1" x14ac:dyDescent="0.3">
      <c r="A35" s="2">
        <v>23</v>
      </c>
      <c r="B35" s="21" t="s">
        <v>55</v>
      </c>
      <c r="C35" s="29">
        <f t="shared" si="0"/>
        <v>94.11999999999999</v>
      </c>
      <c r="D35" s="14">
        <f t="shared" si="1"/>
        <v>95.5</v>
      </c>
      <c r="E35" s="6">
        <f>(70+100)/2</f>
        <v>85</v>
      </c>
      <c r="F35" s="6">
        <v>100</v>
      </c>
      <c r="G35" s="6">
        <v>100</v>
      </c>
      <c r="H35" s="14">
        <f t="shared" si="2"/>
        <v>99.5</v>
      </c>
      <c r="I35" s="6">
        <v>100</v>
      </c>
      <c r="J35" s="6">
        <v>99</v>
      </c>
      <c r="K35" s="14">
        <f t="shared" si="3"/>
        <v>77.7</v>
      </c>
      <c r="L35" s="6">
        <v>80</v>
      </c>
      <c r="M35" s="6">
        <v>60</v>
      </c>
      <c r="N35" s="6">
        <v>99</v>
      </c>
      <c r="O35" s="14">
        <f t="shared" si="4"/>
        <v>99.399999999999991</v>
      </c>
      <c r="P35" s="6">
        <v>100</v>
      </c>
      <c r="Q35" s="6">
        <v>99</v>
      </c>
      <c r="R35" s="20">
        <v>99</v>
      </c>
      <c r="S35" s="14">
        <f t="shared" si="5"/>
        <v>98.5</v>
      </c>
      <c r="T35" s="6">
        <v>99</v>
      </c>
      <c r="U35" s="6">
        <v>99</v>
      </c>
      <c r="V35" s="6">
        <v>98</v>
      </c>
      <c r="W35" s="7"/>
      <c r="X35" s="8"/>
      <c r="Y35" s="7"/>
      <c r="Z35" s="7"/>
      <c r="AA35" s="7"/>
      <c r="AB35" s="7"/>
      <c r="AC35" s="7"/>
      <c r="AD35" s="10"/>
    </row>
    <row r="36" spans="1:30" ht="47.25" customHeight="1" x14ac:dyDescent="0.3">
      <c r="A36" s="2">
        <v>24</v>
      </c>
      <c r="B36" s="21" t="s">
        <v>56</v>
      </c>
      <c r="C36" s="29">
        <f t="shared" si="0"/>
        <v>87.72999999999999</v>
      </c>
      <c r="D36" s="14">
        <f t="shared" si="1"/>
        <v>93.25</v>
      </c>
      <c r="E36" s="6">
        <f>(75+100)/2</f>
        <v>87.5</v>
      </c>
      <c r="F36" s="6">
        <v>90</v>
      </c>
      <c r="G36" s="6">
        <v>100</v>
      </c>
      <c r="H36" s="14">
        <f t="shared" si="2"/>
        <v>90</v>
      </c>
      <c r="I36" s="6">
        <v>80</v>
      </c>
      <c r="J36" s="6">
        <v>100</v>
      </c>
      <c r="K36" s="14">
        <f t="shared" si="3"/>
        <v>55.4</v>
      </c>
      <c r="L36" s="6">
        <v>60</v>
      </c>
      <c r="M36" s="6">
        <v>20</v>
      </c>
      <c r="N36" s="6">
        <v>98</v>
      </c>
      <c r="O36" s="14">
        <f t="shared" si="4"/>
        <v>100</v>
      </c>
      <c r="P36" s="6">
        <v>100</v>
      </c>
      <c r="Q36" s="6">
        <v>100</v>
      </c>
      <c r="R36" s="20">
        <v>100</v>
      </c>
      <c r="S36" s="14">
        <f t="shared" si="5"/>
        <v>100</v>
      </c>
      <c r="T36" s="6">
        <v>100</v>
      </c>
      <c r="U36" s="6">
        <v>100</v>
      </c>
      <c r="V36" s="6">
        <v>100</v>
      </c>
      <c r="W36" s="7"/>
      <c r="X36" s="8"/>
      <c r="Y36" s="7"/>
      <c r="Z36" s="7"/>
      <c r="AA36" s="7"/>
      <c r="AB36" s="7"/>
      <c r="AC36" s="7"/>
      <c r="AD36" s="10"/>
    </row>
    <row r="37" spans="1:30" ht="47.25" customHeight="1" x14ac:dyDescent="0.3">
      <c r="A37" s="2">
        <v>25</v>
      </c>
      <c r="B37" s="21" t="s">
        <v>57</v>
      </c>
      <c r="C37" s="29">
        <f t="shared" si="0"/>
        <v>87.25</v>
      </c>
      <c r="D37" s="14">
        <f t="shared" si="1"/>
        <v>96.25</v>
      </c>
      <c r="E37" s="6">
        <f>(75+100)/2</f>
        <v>87.5</v>
      </c>
      <c r="F37" s="6">
        <v>100</v>
      </c>
      <c r="G37" s="6">
        <v>100</v>
      </c>
      <c r="H37" s="14">
        <f t="shared" si="2"/>
        <v>90</v>
      </c>
      <c r="I37" s="6">
        <v>80</v>
      </c>
      <c r="J37" s="6">
        <v>100</v>
      </c>
      <c r="K37" s="14">
        <f t="shared" si="3"/>
        <v>50</v>
      </c>
      <c r="L37" s="6">
        <v>40</v>
      </c>
      <c r="M37" s="6">
        <v>20</v>
      </c>
      <c r="N37" s="6">
        <v>100</v>
      </c>
      <c r="O37" s="14">
        <f t="shared" si="4"/>
        <v>100</v>
      </c>
      <c r="P37" s="6">
        <v>100</v>
      </c>
      <c r="Q37" s="6">
        <v>100</v>
      </c>
      <c r="R37" s="6">
        <v>100</v>
      </c>
      <c r="S37" s="14">
        <f t="shared" si="5"/>
        <v>100</v>
      </c>
      <c r="T37" s="6">
        <v>100</v>
      </c>
      <c r="U37" s="6">
        <v>100</v>
      </c>
      <c r="V37" s="6">
        <v>100</v>
      </c>
      <c r="W37" s="7"/>
      <c r="X37" s="8"/>
      <c r="Y37" s="7"/>
      <c r="Z37" s="7"/>
      <c r="AA37" s="7"/>
      <c r="AB37" s="7"/>
      <c r="AC37" s="7"/>
      <c r="AD37" s="10"/>
    </row>
    <row r="38" spans="1:30" ht="47.25" customHeight="1" x14ac:dyDescent="0.3">
      <c r="A38" s="2">
        <v>26</v>
      </c>
      <c r="B38" s="21" t="s">
        <v>58</v>
      </c>
      <c r="C38" s="29">
        <f t="shared" si="0"/>
        <v>91.9</v>
      </c>
      <c r="D38" s="14">
        <f t="shared" si="1"/>
        <v>95.5</v>
      </c>
      <c r="E38" s="6">
        <f>(70+100)/2</f>
        <v>85</v>
      </c>
      <c r="F38" s="6">
        <v>100</v>
      </c>
      <c r="G38" s="6">
        <v>100</v>
      </c>
      <c r="H38" s="14">
        <f t="shared" si="2"/>
        <v>100</v>
      </c>
      <c r="I38" s="6">
        <v>100</v>
      </c>
      <c r="J38" s="6">
        <v>100</v>
      </c>
      <c r="K38" s="14">
        <f t="shared" si="3"/>
        <v>64</v>
      </c>
      <c r="L38" s="6">
        <v>60</v>
      </c>
      <c r="M38" s="6">
        <v>40</v>
      </c>
      <c r="N38" s="6">
        <v>100</v>
      </c>
      <c r="O38" s="14">
        <f t="shared" si="4"/>
        <v>100</v>
      </c>
      <c r="P38" s="6">
        <v>100</v>
      </c>
      <c r="Q38" s="6">
        <v>100</v>
      </c>
      <c r="R38" s="6">
        <v>100</v>
      </c>
      <c r="S38" s="14">
        <f t="shared" si="5"/>
        <v>100</v>
      </c>
      <c r="T38" s="6">
        <v>100</v>
      </c>
      <c r="U38" s="6">
        <v>100</v>
      </c>
      <c r="V38" s="6">
        <v>100</v>
      </c>
      <c r="W38" s="7"/>
      <c r="X38" s="8"/>
      <c r="Y38" s="7"/>
      <c r="Z38" s="7"/>
      <c r="AA38" s="7"/>
      <c r="AB38" s="7"/>
      <c r="AC38" s="7"/>
      <c r="AD38" s="10"/>
    </row>
    <row r="39" spans="1:30" ht="47.25" customHeight="1" x14ac:dyDescent="0.3">
      <c r="A39" s="2">
        <v>27</v>
      </c>
      <c r="B39" s="21" t="s">
        <v>59</v>
      </c>
      <c r="C39" s="29">
        <f t="shared" si="0"/>
        <v>96.390000000000015</v>
      </c>
      <c r="D39" s="14">
        <f t="shared" si="1"/>
        <v>92.65</v>
      </c>
      <c r="E39" s="6">
        <f>(55+100)/2</f>
        <v>77.5</v>
      </c>
      <c r="F39" s="6">
        <v>100</v>
      </c>
      <c r="G39" s="6">
        <v>98.5</v>
      </c>
      <c r="H39" s="14">
        <f t="shared" si="2"/>
        <v>98.5</v>
      </c>
      <c r="I39" s="6">
        <v>100</v>
      </c>
      <c r="J39" s="6">
        <v>97</v>
      </c>
      <c r="K39" s="14">
        <f t="shared" si="3"/>
        <v>93.1</v>
      </c>
      <c r="L39" s="6">
        <v>80</v>
      </c>
      <c r="M39" s="6">
        <v>100</v>
      </c>
      <c r="N39" s="6">
        <v>97</v>
      </c>
      <c r="O39" s="14">
        <f t="shared" si="4"/>
        <v>99.100000000000009</v>
      </c>
      <c r="P39" s="6">
        <v>99</v>
      </c>
      <c r="Q39" s="6">
        <v>99</v>
      </c>
      <c r="R39" s="20">
        <v>99.5</v>
      </c>
      <c r="S39" s="14">
        <f t="shared" si="5"/>
        <v>98.6</v>
      </c>
      <c r="T39" s="6">
        <v>99</v>
      </c>
      <c r="U39" s="6">
        <v>99.5</v>
      </c>
      <c r="V39" s="6">
        <v>98</v>
      </c>
      <c r="W39" s="7"/>
      <c r="X39" s="8"/>
      <c r="Y39" s="7"/>
      <c r="Z39" s="7"/>
      <c r="AA39" s="7"/>
      <c r="AB39" s="7"/>
      <c r="AC39" s="7"/>
      <c r="AD39" s="10"/>
    </row>
    <row r="40" spans="1:30" ht="47.25" customHeight="1" x14ac:dyDescent="0.3">
      <c r="A40" s="2">
        <v>28</v>
      </c>
      <c r="B40" s="21" t="s">
        <v>60</v>
      </c>
      <c r="C40" s="29">
        <f t="shared" si="0"/>
        <v>92.49</v>
      </c>
      <c r="D40" s="14">
        <f t="shared" si="1"/>
        <v>98.65</v>
      </c>
      <c r="E40" s="6">
        <f>(95+100)/2</f>
        <v>97.5</v>
      </c>
      <c r="F40" s="6">
        <v>100</v>
      </c>
      <c r="G40" s="6">
        <v>98.5</v>
      </c>
      <c r="H40" s="14">
        <f t="shared" si="2"/>
        <v>99</v>
      </c>
      <c r="I40" s="6">
        <v>100</v>
      </c>
      <c r="J40" s="6">
        <v>98</v>
      </c>
      <c r="K40" s="14">
        <f t="shared" si="3"/>
        <v>68.5</v>
      </c>
      <c r="L40" s="6">
        <v>80</v>
      </c>
      <c r="M40" s="6">
        <v>40</v>
      </c>
      <c r="N40" s="6">
        <v>95</v>
      </c>
      <c r="O40" s="14">
        <f t="shared" si="4"/>
        <v>98</v>
      </c>
      <c r="P40" s="6">
        <v>98</v>
      </c>
      <c r="Q40" s="6">
        <v>98</v>
      </c>
      <c r="R40" s="20">
        <v>98</v>
      </c>
      <c r="S40" s="14">
        <f t="shared" si="5"/>
        <v>98.3</v>
      </c>
      <c r="T40" s="6">
        <v>99</v>
      </c>
      <c r="U40" s="6">
        <v>98</v>
      </c>
      <c r="V40" s="6">
        <v>98</v>
      </c>
      <c r="W40" s="7"/>
      <c r="X40" s="8"/>
      <c r="Y40" s="7"/>
      <c r="Z40" s="7"/>
      <c r="AA40" s="7"/>
      <c r="AB40" s="7"/>
      <c r="AC40" s="7"/>
      <c r="AD40" s="10"/>
    </row>
    <row r="41" spans="1:30" ht="47.25" customHeight="1" x14ac:dyDescent="0.3">
      <c r="A41" s="2">
        <v>29</v>
      </c>
      <c r="B41" s="22" t="s">
        <v>62</v>
      </c>
      <c r="C41" s="29">
        <f t="shared" si="0"/>
        <v>89.22</v>
      </c>
      <c r="D41" s="14">
        <f t="shared" si="1"/>
        <v>93.5</v>
      </c>
      <c r="E41" s="6">
        <f>(70+100)/2</f>
        <v>85</v>
      </c>
      <c r="F41" s="6">
        <v>100</v>
      </c>
      <c r="G41" s="6">
        <v>95</v>
      </c>
      <c r="H41" s="14">
        <f t="shared" si="2"/>
        <v>100</v>
      </c>
      <c r="I41" s="6">
        <v>100</v>
      </c>
      <c r="J41" s="6">
        <v>100</v>
      </c>
      <c r="K41" s="14">
        <f t="shared" si="3"/>
        <v>56</v>
      </c>
      <c r="L41" s="6">
        <v>60</v>
      </c>
      <c r="M41" s="6">
        <v>20</v>
      </c>
      <c r="N41" s="6">
        <v>100</v>
      </c>
      <c r="O41" s="14">
        <f t="shared" si="4"/>
        <v>97.200000000000017</v>
      </c>
      <c r="P41" s="6">
        <v>96</v>
      </c>
      <c r="Q41" s="6">
        <v>97</v>
      </c>
      <c r="R41" s="20">
        <v>100</v>
      </c>
      <c r="S41" s="14">
        <f t="shared" si="5"/>
        <v>99.4</v>
      </c>
      <c r="T41" s="6">
        <v>98</v>
      </c>
      <c r="U41" s="6">
        <v>100</v>
      </c>
      <c r="V41" s="6">
        <v>100</v>
      </c>
      <c r="W41" s="7"/>
      <c r="X41" s="8"/>
      <c r="Y41" s="7"/>
      <c r="Z41" s="7"/>
      <c r="AA41" s="7"/>
      <c r="AB41" s="7"/>
      <c r="AC41" s="7"/>
      <c r="AD41" s="10"/>
    </row>
    <row r="42" spans="1:30" ht="47.25" customHeight="1" x14ac:dyDescent="0.3">
      <c r="A42" s="2">
        <v>30</v>
      </c>
      <c r="B42" s="21" t="s">
        <v>61</v>
      </c>
      <c r="C42" s="29">
        <f t="shared" si="0"/>
        <v>88.84</v>
      </c>
      <c r="D42" s="14">
        <f t="shared" si="1"/>
        <v>87.1</v>
      </c>
      <c r="E42" s="6">
        <f>(50+100)/2</f>
        <v>75</v>
      </c>
      <c r="F42" s="6">
        <v>90</v>
      </c>
      <c r="G42" s="6">
        <v>94</v>
      </c>
      <c r="H42" s="14">
        <f t="shared" si="2"/>
        <v>100</v>
      </c>
      <c r="I42" s="6">
        <v>100</v>
      </c>
      <c r="J42" s="6">
        <v>100</v>
      </c>
      <c r="K42" s="14">
        <f t="shared" si="3"/>
        <v>58</v>
      </c>
      <c r="L42" s="6">
        <v>40</v>
      </c>
      <c r="M42" s="6">
        <v>40</v>
      </c>
      <c r="N42" s="6">
        <v>100</v>
      </c>
      <c r="O42" s="14">
        <f t="shared" si="4"/>
        <v>100</v>
      </c>
      <c r="P42" s="6">
        <v>100</v>
      </c>
      <c r="Q42" s="6">
        <v>100</v>
      </c>
      <c r="R42" s="20">
        <v>100</v>
      </c>
      <c r="S42" s="14">
        <f t="shared" si="5"/>
        <v>99.1</v>
      </c>
      <c r="T42" s="6">
        <v>97</v>
      </c>
      <c r="U42" s="6">
        <v>100</v>
      </c>
      <c r="V42" s="6">
        <v>100</v>
      </c>
      <c r="W42" s="7"/>
      <c r="X42" s="8"/>
      <c r="Y42" s="7"/>
      <c r="Z42" s="7"/>
      <c r="AA42" s="7"/>
      <c r="AB42" s="7"/>
      <c r="AC42" s="7"/>
      <c r="AD42" s="10"/>
    </row>
    <row r="43" spans="1:30" ht="47.25" customHeight="1" x14ac:dyDescent="0.3">
      <c r="A43" s="2">
        <v>31</v>
      </c>
      <c r="B43" s="21" t="s">
        <v>63</v>
      </c>
      <c r="C43" s="29">
        <f t="shared" si="0"/>
        <v>90.47999999999999</v>
      </c>
      <c r="D43" s="14">
        <f t="shared" si="1"/>
        <v>95.5</v>
      </c>
      <c r="E43" s="6">
        <f>(90+100)/2</f>
        <v>95</v>
      </c>
      <c r="F43" s="6">
        <v>100</v>
      </c>
      <c r="G43" s="6">
        <v>92.5</v>
      </c>
      <c r="H43" s="14">
        <f t="shared" si="2"/>
        <v>97</v>
      </c>
      <c r="I43" s="6">
        <v>100</v>
      </c>
      <c r="J43" s="6">
        <v>94</v>
      </c>
      <c r="K43" s="14">
        <f t="shared" si="3"/>
        <v>67</v>
      </c>
      <c r="L43" s="6">
        <v>80</v>
      </c>
      <c r="M43" s="6">
        <v>40</v>
      </c>
      <c r="N43" s="6">
        <v>90</v>
      </c>
      <c r="O43" s="14">
        <f t="shared" si="4"/>
        <v>97.4</v>
      </c>
      <c r="P43" s="6">
        <v>97</v>
      </c>
      <c r="Q43" s="6">
        <v>98</v>
      </c>
      <c r="R43" s="20">
        <v>97</v>
      </c>
      <c r="S43" s="14">
        <f t="shared" si="5"/>
        <v>95.5</v>
      </c>
      <c r="T43" s="6">
        <v>97</v>
      </c>
      <c r="U43" s="6">
        <v>97</v>
      </c>
      <c r="V43" s="6">
        <v>94</v>
      </c>
      <c r="W43" s="7"/>
      <c r="X43" s="8"/>
      <c r="Y43" s="7"/>
      <c r="Z43" s="7"/>
      <c r="AA43" s="7"/>
      <c r="AB43" s="7"/>
      <c r="AC43" s="7"/>
      <c r="AD43" s="10"/>
    </row>
    <row r="44" spans="1:30" ht="47.25" customHeight="1" x14ac:dyDescent="0.3">
      <c r="A44" s="2">
        <v>32</v>
      </c>
      <c r="B44" s="21" t="s">
        <v>64</v>
      </c>
      <c r="C44" s="29">
        <f t="shared" si="0"/>
        <v>94.140000000000015</v>
      </c>
      <c r="D44" s="14">
        <f t="shared" si="1"/>
        <v>97.300000000000011</v>
      </c>
      <c r="E44" s="6">
        <f>(90+100)/2</f>
        <v>95</v>
      </c>
      <c r="F44" s="6">
        <v>100</v>
      </c>
      <c r="G44" s="6">
        <v>97</v>
      </c>
      <c r="H44" s="14">
        <f t="shared" si="2"/>
        <v>98.5</v>
      </c>
      <c r="I44" s="6">
        <v>100</v>
      </c>
      <c r="J44" s="6">
        <v>97</v>
      </c>
      <c r="K44" s="14">
        <f t="shared" si="3"/>
        <v>79.7</v>
      </c>
      <c r="L44" s="6">
        <v>60</v>
      </c>
      <c r="M44" s="6">
        <v>80</v>
      </c>
      <c r="N44" s="6">
        <v>99</v>
      </c>
      <c r="O44" s="14">
        <f t="shared" si="4"/>
        <v>97.200000000000017</v>
      </c>
      <c r="P44" s="6">
        <v>97</v>
      </c>
      <c r="Q44" s="6">
        <v>97</v>
      </c>
      <c r="R44" s="20">
        <v>98</v>
      </c>
      <c r="S44" s="14">
        <f t="shared" si="5"/>
        <v>98</v>
      </c>
      <c r="T44" s="6">
        <v>95</v>
      </c>
      <c r="U44" s="6">
        <v>100</v>
      </c>
      <c r="V44" s="6">
        <v>99</v>
      </c>
      <c r="W44" s="7"/>
      <c r="X44" s="8"/>
      <c r="Y44" s="7"/>
      <c r="Z44" s="7"/>
      <c r="AA44" s="7"/>
      <c r="AB44" s="7"/>
      <c r="AC44" s="7"/>
      <c r="AD44" s="10"/>
    </row>
    <row r="45" spans="1:30" ht="47.25" customHeight="1" x14ac:dyDescent="0.3">
      <c r="A45" s="2">
        <v>33</v>
      </c>
      <c r="B45" s="21" t="s">
        <v>65</v>
      </c>
      <c r="C45" s="29">
        <f t="shared" si="0"/>
        <v>90.5</v>
      </c>
      <c r="D45" s="14">
        <f t="shared" si="1"/>
        <v>98.5</v>
      </c>
      <c r="E45" s="6">
        <f>(90+100)/2</f>
        <v>95</v>
      </c>
      <c r="F45" s="6">
        <v>100</v>
      </c>
      <c r="G45" s="6">
        <v>100</v>
      </c>
      <c r="H45" s="14">
        <f t="shared" si="2"/>
        <v>100</v>
      </c>
      <c r="I45" s="6">
        <v>100</v>
      </c>
      <c r="J45" s="6">
        <v>100</v>
      </c>
      <c r="K45" s="14">
        <f t="shared" si="3"/>
        <v>54</v>
      </c>
      <c r="L45" s="6">
        <v>0</v>
      </c>
      <c r="M45" s="6">
        <v>60</v>
      </c>
      <c r="N45" s="6">
        <v>100</v>
      </c>
      <c r="O45" s="14">
        <f t="shared" si="4"/>
        <v>100</v>
      </c>
      <c r="P45" s="6">
        <v>100</v>
      </c>
      <c r="Q45" s="6">
        <v>100</v>
      </c>
      <c r="R45" s="20">
        <v>100</v>
      </c>
      <c r="S45" s="14">
        <f t="shared" si="5"/>
        <v>100</v>
      </c>
      <c r="T45" s="6">
        <v>100</v>
      </c>
      <c r="U45" s="6">
        <v>100</v>
      </c>
      <c r="V45" s="6">
        <v>100</v>
      </c>
      <c r="W45" s="7"/>
      <c r="X45" s="8"/>
      <c r="Y45" s="7"/>
      <c r="Z45" s="7"/>
      <c r="AA45" s="7"/>
      <c r="AB45" s="7"/>
      <c r="AC45" s="7"/>
      <c r="AD45" s="10"/>
    </row>
    <row r="46" spans="1:30" ht="47.25" customHeight="1" x14ac:dyDescent="0.3">
      <c r="A46" s="2">
        <v>34</v>
      </c>
      <c r="B46" s="21" t="s">
        <v>66</v>
      </c>
      <c r="C46" s="29">
        <f t="shared" si="0"/>
        <v>90.15</v>
      </c>
      <c r="D46" s="14">
        <f t="shared" si="1"/>
        <v>99.25</v>
      </c>
      <c r="E46" s="6">
        <f>(95+100)/2</f>
        <v>97.5</v>
      </c>
      <c r="F46" s="6">
        <v>100</v>
      </c>
      <c r="G46" s="6">
        <v>100</v>
      </c>
      <c r="H46" s="14">
        <f t="shared" si="2"/>
        <v>99.5</v>
      </c>
      <c r="I46" s="6">
        <v>100</v>
      </c>
      <c r="J46" s="6">
        <v>99</v>
      </c>
      <c r="K46" s="14">
        <f t="shared" si="3"/>
        <v>52</v>
      </c>
      <c r="L46" s="6">
        <v>20</v>
      </c>
      <c r="M46" s="6">
        <v>40</v>
      </c>
      <c r="N46" s="6">
        <v>100</v>
      </c>
      <c r="O46" s="14">
        <f t="shared" si="4"/>
        <v>100</v>
      </c>
      <c r="P46" s="6">
        <v>100</v>
      </c>
      <c r="Q46" s="6">
        <v>100</v>
      </c>
      <c r="R46" s="20">
        <v>100</v>
      </c>
      <c r="S46" s="14">
        <f t="shared" si="5"/>
        <v>100</v>
      </c>
      <c r="T46" s="6">
        <v>100</v>
      </c>
      <c r="U46" s="6">
        <v>100</v>
      </c>
      <c r="V46" s="6">
        <v>100</v>
      </c>
      <c r="W46" s="7"/>
      <c r="X46" s="8"/>
      <c r="Y46" s="7"/>
      <c r="Z46" s="7"/>
      <c r="AA46" s="7"/>
      <c r="AB46" s="7"/>
      <c r="AC46" s="7"/>
      <c r="AD46" s="10"/>
    </row>
    <row r="47" spans="1:30" ht="47.25" customHeight="1" x14ac:dyDescent="0.3">
      <c r="A47" s="2">
        <v>35</v>
      </c>
      <c r="B47" s="21" t="s">
        <v>67</v>
      </c>
      <c r="C47" s="29">
        <f t="shared" si="0"/>
        <v>91.62</v>
      </c>
      <c r="D47" s="14">
        <f t="shared" si="1"/>
        <v>95.1</v>
      </c>
      <c r="E47" s="6">
        <f>(70+100)/2</f>
        <v>85</v>
      </c>
      <c r="F47" s="6">
        <v>100</v>
      </c>
      <c r="G47" s="6">
        <v>99</v>
      </c>
      <c r="H47" s="14">
        <f t="shared" si="2"/>
        <v>99.5</v>
      </c>
      <c r="I47" s="6">
        <v>100</v>
      </c>
      <c r="J47" s="6">
        <v>99</v>
      </c>
      <c r="K47" s="14">
        <f t="shared" si="3"/>
        <v>65.400000000000006</v>
      </c>
      <c r="L47" s="6">
        <v>40</v>
      </c>
      <c r="M47" s="6">
        <v>60</v>
      </c>
      <c r="N47" s="6">
        <v>98</v>
      </c>
      <c r="O47" s="14">
        <f t="shared" si="4"/>
        <v>99.100000000000009</v>
      </c>
      <c r="P47" s="6">
        <v>99</v>
      </c>
      <c r="Q47" s="6">
        <v>99</v>
      </c>
      <c r="R47" s="20">
        <v>99.5</v>
      </c>
      <c r="S47" s="14">
        <f t="shared" si="5"/>
        <v>99</v>
      </c>
      <c r="T47" s="6">
        <v>99</v>
      </c>
      <c r="U47" s="6">
        <v>99</v>
      </c>
      <c r="V47" s="6">
        <v>99</v>
      </c>
      <c r="W47" s="7"/>
      <c r="X47" s="8"/>
      <c r="Y47" s="7"/>
      <c r="Z47" s="7"/>
      <c r="AA47" s="7"/>
      <c r="AB47" s="7"/>
      <c r="AC47" s="7"/>
      <c r="AD47" s="10"/>
    </row>
    <row r="48" spans="1:30" ht="47.25" customHeight="1" x14ac:dyDescent="0.3">
      <c r="A48" s="2">
        <v>36</v>
      </c>
      <c r="B48" s="21" t="s">
        <v>68</v>
      </c>
      <c r="C48" s="29">
        <f t="shared" si="0"/>
        <v>90.08</v>
      </c>
      <c r="D48" s="14">
        <f t="shared" si="1"/>
        <v>97</v>
      </c>
      <c r="E48" s="6">
        <f>(80+100)/2</f>
        <v>90</v>
      </c>
      <c r="F48" s="6">
        <v>100</v>
      </c>
      <c r="G48" s="6">
        <v>100</v>
      </c>
      <c r="H48" s="14">
        <f t="shared" si="2"/>
        <v>100</v>
      </c>
      <c r="I48" s="6">
        <v>100</v>
      </c>
      <c r="J48" s="6">
        <v>100</v>
      </c>
      <c r="K48" s="14">
        <f t="shared" si="3"/>
        <v>53.4</v>
      </c>
      <c r="L48" s="6">
        <v>0</v>
      </c>
      <c r="M48" s="6">
        <v>60</v>
      </c>
      <c r="N48" s="6">
        <v>98</v>
      </c>
      <c r="O48" s="14">
        <f t="shared" si="4"/>
        <v>100</v>
      </c>
      <c r="P48" s="6">
        <v>100</v>
      </c>
      <c r="Q48" s="6">
        <v>100</v>
      </c>
      <c r="R48" s="20">
        <v>100</v>
      </c>
      <c r="S48" s="14">
        <f t="shared" si="5"/>
        <v>100</v>
      </c>
      <c r="T48" s="6">
        <v>100</v>
      </c>
      <c r="U48" s="6">
        <v>100</v>
      </c>
      <c r="V48" s="6">
        <v>100</v>
      </c>
      <c r="W48" s="7"/>
      <c r="X48" s="8"/>
      <c r="Y48" s="7"/>
      <c r="Z48" s="7"/>
      <c r="AA48" s="7"/>
      <c r="AB48" s="7"/>
      <c r="AC48" s="7"/>
      <c r="AD48" s="10"/>
    </row>
    <row r="49" spans="1:30" ht="47.25" customHeight="1" x14ac:dyDescent="0.3">
      <c r="A49" s="2">
        <v>37</v>
      </c>
      <c r="B49" s="21" t="s">
        <v>69</v>
      </c>
      <c r="C49" s="29">
        <f t="shared" si="0"/>
        <v>89.09</v>
      </c>
      <c r="D49" s="14">
        <f t="shared" si="1"/>
        <v>87.550000000000011</v>
      </c>
      <c r="E49" s="6">
        <f>(45+100)/2</f>
        <v>72.5</v>
      </c>
      <c r="F49" s="6">
        <v>90</v>
      </c>
      <c r="G49" s="6">
        <v>97</v>
      </c>
      <c r="H49" s="14">
        <f t="shared" si="2"/>
        <v>97.5</v>
      </c>
      <c r="I49" s="6">
        <v>100</v>
      </c>
      <c r="J49" s="6">
        <v>95</v>
      </c>
      <c r="K49" s="14">
        <f t="shared" si="3"/>
        <v>69.900000000000006</v>
      </c>
      <c r="L49" s="6">
        <v>60</v>
      </c>
      <c r="M49" s="6">
        <v>60</v>
      </c>
      <c r="N49" s="6">
        <v>93</v>
      </c>
      <c r="O49" s="14">
        <f t="shared" si="4"/>
        <v>94.6</v>
      </c>
      <c r="P49" s="6">
        <v>93</v>
      </c>
      <c r="Q49" s="6">
        <v>97</v>
      </c>
      <c r="R49" s="20">
        <v>93</v>
      </c>
      <c r="S49" s="14">
        <f t="shared" si="5"/>
        <v>95.9</v>
      </c>
      <c r="T49" s="6">
        <v>97</v>
      </c>
      <c r="U49" s="6">
        <v>94</v>
      </c>
      <c r="V49" s="6">
        <v>96</v>
      </c>
      <c r="W49" s="7"/>
      <c r="X49" s="8"/>
      <c r="Y49" s="7"/>
      <c r="Z49" s="7"/>
      <c r="AA49" s="7"/>
      <c r="AB49" s="7"/>
      <c r="AC49" s="7"/>
      <c r="AD49" s="10"/>
    </row>
    <row r="50" spans="1:30" ht="47.25" customHeight="1" x14ac:dyDescent="0.3">
      <c r="A50" s="2">
        <v>38</v>
      </c>
      <c r="B50" s="21" t="s">
        <v>70</v>
      </c>
      <c r="C50" s="29">
        <f t="shared" si="0"/>
        <v>92.03</v>
      </c>
      <c r="D50" s="14">
        <f t="shared" si="1"/>
        <v>91</v>
      </c>
      <c r="E50" s="6">
        <f>(60+100)/2</f>
        <v>80</v>
      </c>
      <c r="F50" s="6">
        <v>90</v>
      </c>
      <c r="G50" s="6">
        <v>100</v>
      </c>
      <c r="H50" s="14">
        <f t="shared" si="2"/>
        <v>99.5</v>
      </c>
      <c r="I50" s="6">
        <v>100</v>
      </c>
      <c r="J50" s="6">
        <v>99</v>
      </c>
      <c r="K50" s="14">
        <f t="shared" si="3"/>
        <v>71.400000000000006</v>
      </c>
      <c r="L50" s="6">
        <v>60</v>
      </c>
      <c r="M50" s="6">
        <v>60</v>
      </c>
      <c r="N50" s="6">
        <v>98</v>
      </c>
      <c r="O50" s="14">
        <f t="shared" si="4"/>
        <v>99</v>
      </c>
      <c r="P50" s="6">
        <v>99</v>
      </c>
      <c r="Q50" s="6">
        <v>99</v>
      </c>
      <c r="R50" s="20">
        <v>99</v>
      </c>
      <c r="S50" s="14">
        <f t="shared" si="5"/>
        <v>99.25</v>
      </c>
      <c r="T50" s="6">
        <v>99</v>
      </c>
      <c r="U50" s="6">
        <v>99</v>
      </c>
      <c r="V50" s="6">
        <v>99.5</v>
      </c>
      <c r="W50" s="7"/>
      <c r="X50" s="8"/>
      <c r="Y50" s="7"/>
      <c r="Z50" s="7"/>
      <c r="AA50" s="7"/>
      <c r="AB50" s="7"/>
      <c r="AC50" s="7"/>
      <c r="AD50" s="10"/>
    </row>
    <row r="51" spans="1:30" ht="47.25" customHeight="1" x14ac:dyDescent="0.3">
      <c r="A51" s="2">
        <v>39</v>
      </c>
      <c r="B51" s="21" t="s">
        <v>71</v>
      </c>
      <c r="C51" s="29">
        <f t="shared" si="0"/>
        <v>90.41</v>
      </c>
      <c r="D51" s="14">
        <f t="shared" si="1"/>
        <v>92.45</v>
      </c>
      <c r="E51" s="6">
        <f>(75+100)/2</f>
        <v>87.5</v>
      </c>
      <c r="F51" s="6">
        <v>100</v>
      </c>
      <c r="G51" s="6">
        <v>90.5</v>
      </c>
      <c r="H51" s="14">
        <f t="shared" si="2"/>
        <v>93.5</v>
      </c>
      <c r="I51" s="6">
        <v>100</v>
      </c>
      <c r="J51" s="6">
        <v>87</v>
      </c>
      <c r="K51" s="14">
        <f t="shared" si="3"/>
        <v>89.5</v>
      </c>
      <c r="L51" s="6">
        <v>80</v>
      </c>
      <c r="M51" s="6">
        <v>100</v>
      </c>
      <c r="N51" s="6">
        <v>85</v>
      </c>
      <c r="O51" s="14">
        <f t="shared" si="4"/>
        <v>87.6</v>
      </c>
      <c r="P51" s="6">
        <v>88</v>
      </c>
      <c r="Q51" s="6">
        <v>87</v>
      </c>
      <c r="R51" s="20">
        <v>88</v>
      </c>
      <c r="S51" s="14">
        <f t="shared" si="5"/>
        <v>89</v>
      </c>
      <c r="T51" s="6">
        <v>87</v>
      </c>
      <c r="U51" s="6">
        <v>92</v>
      </c>
      <c r="V51" s="6">
        <v>89</v>
      </c>
      <c r="W51" s="7"/>
      <c r="X51" s="8"/>
      <c r="Y51" s="7"/>
      <c r="Z51" s="7"/>
      <c r="AA51" s="7"/>
      <c r="AB51" s="7"/>
      <c r="AC51" s="7"/>
      <c r="AD51" s="10"/>
    </row>
    <row r="52" spans="1:30" ht="47.25" customHeight="1" x14ac:dyDescent="0.3">
      <c r="A52" s="2">
        <v>40</v>
      </c>
      <c r="B52" s="21" t="s">
        <v>72</v>
      </c>
      <c r="C52" s="29">
        <f t="shared" si="0"/>
        <v>93.49</v>
      </c>
      <c r="D52" s="14">
        <f t="shared" si="1"/>
        <v>93.15</v>
      </c>
      <c r="E52" s="6">
        <f>(65+100)/2</f>
        <v>82.5</v>
      </c>
      <c r="F52" s="6">
        <v>100</v>
      </c>
      <c r="G52" s="6">
        <v>96</v>
      </c>
      <c r="H52" s="14">
        <f t="shared" si="2"/>
        <v>98</v>
      </c>
      <c r="I52" s="6">
        <v>100</v>
      </c>
      <c r="J52" s="6">
        <v>96</v>
      </c>
      <c r="K52" s="14">
        <f t="shared" si="3"/>
        <v>77.3</v>
      </c>
      <c r="L52" s="6">
        <v>60</v>
      </c>
      <c r="M52" s="6">
        <v>80</v>
      </c>
      <c r="N52" s="6">
        <v>91</v>
      </c>
      <c r="O52" s="14">
        <f t="shared" si="4"/>
        <v>100</v>
      </c>
      <c r="P52" s="6">
        <v>100</v>
      </c>
      <c r="Q52" s="6">
        <v>100</v>
      </c>
      <c r="R52" s="20">
        <v>100</v>
      </c>
      <c r="S52" s="14">
        <f t="shared" si="5"/>
        <v>99</v>
      </c>
      <c r="T52" s="6">
        <v>98</v>
      </c>
      <c r="U52" s="6">
        <v>98</v>
      </c>
      <c r="V52" s="6">
        <v>100</v>
      </c>
      <c r="W52" s="7"/>
      <c r="X52" s="8"/>
      <c r="Y52" s="7"/>
      <c r="Z52" s="7"/>
      <c r="AA52" s="7"/>
      <c r="AB52" s="7"/>
      <c r="AC52" s="7"/>
      <c r="AD52" s="10"/>
    </row>
    <row r="53" spans="1:30" ht="47.25" customHeight="1" x14ac:dyDescent="0.3">
      <c r="A53" s="2">
        <v>41</v>
      </c>
      <c r="B53" s="21" t="s">
        <v>73</v>
      </c>
      <c r="C53" s="29">
        <f t="shared" si="0"/>
        <v>95.080000000000013</v>
      </c>
      <c r="D53" s="14">
        <f t="shared" si="1"/>
        <v>95.300000000000011</v>
      </c>
      <c r="E53" s="6">
        <f>(90+100)/2</f>
        <v>95</v>
      </c>
      <c r="F53" s="6">
        <v>100</v>
      </c>
      <c r="G53" s="6">
        <v>92</v>
      </c>
      <c r="H53" s="14">
        <f t="shared" si="2"/>
        <v>98.5</v>
      </c>
      <c r="I53" s="6">
        <v>100</v>
      </c>
      <c r="J53" s="6">
        <v>97</v>
      </c>
      <c r="K53" s="14">
        <f t="shared" si="3"/>
        <v>85.4</v>
      </c>
      <c r="L53" s="6">
        <v>80</v>
      </c>
      <c r="M53" s="6">
        <v>80</v>
      </c>
      <c r="N53" s="6">
        <v>98</v>
      </c>
      <c r="O53" s="14">
        <f t="shared" si="4"/>
        <v>98.2</v>
      </c>
      <c r="P53" s="6">
        <v>98</v>
      </c>
      <c r="Q53" s="6">
        <v>98</v>
      </c>
      <c r="R53" s="20">
        <v>99</v>
      </c>
      <c r="S53" s="14">
        <f t="shared" si="5"/>
        <v>98</v>
      </c>
      <c r="T53" s="6">
        <v>98</v>
      </c>
      <c r="U53" s="6">
        <v>98</v>
      </c>
      <c r="V53" s="6">
        <v>98</v>
      </c>
      <c r="W53" s="7"/>
      <c r="X53" s="8"/>
      <c r="Y53" s="7"/>
      <c r="Z53" s="7"/>
      <c r="AA53" s="7"/>
      <c r="AB53" s="7"/>
      <c r="AC53" s="7"/>
      <c r="AD53" s="10"/>
    </row>
    <row r="54" spans="1:30" ht="47.25" customHeight="1" x14ac:dyDescent="0.3">
      <c r="A54" s="2">
        <v>42</v>
      </c>
      <c r="B54" s="21" t="s">
        <v>74</v>
      </c>
      <c r="C54" s="29">
        <f t="shared" si="0"/>
        <v>89.91</v>
      </c>
      <c r="D54" s="14">
        <f t="shared" si="1"/>
        <v>84.15</v>
      </c>
      <c r="E54" s="6">
        <f>(25+100)/2</f>
        <v>62.5</v>
      </c>
      <c r="F54" s="6">
        <v>90</v>
      </c>
      <c r="G54" s="6">
        <v>96</v>
      </c>
      <c r="H54" s="14">
        <f t="shared" si="2"/>
        <v>100</v>
      </c>
      <c r="I54" s="6">
        <v>100</v>
      </c>
      <c r="J54" s="6">
        <v>100</v>
      </c>
      <c r="K54" s="14">
        <f t="shared" si="3"/>
        <v>65.7</v>
      </c>
      <c r="L54" s="6">
        <v>40</v>
      </c>
      <c r="M54" s="6">
        <v>60</v>
      </c>
      <c r="N54" s="6">
        <v>99</v>
      </c>
      <c r="O54" s="14">
        <f t="shared" si="4"/>
        <v>100</v>
      </c>
      <c r="P54" s="6">
        <v>100</v>
      </c>
      <c r="Q54" s="6">
        <v>100</v>
      </c>
      <c r="R54" s="20">
        <v>100</v>
      </c>
      <c r="S54" s="14">
        <f t="shared" si="5"/>
        <v>99.7</v>
      </c>
      <c r="T54" s="6">
        <v>99</v>
      </c>
      <c r="U54" s="6">
        <v>100</v>
      </c>
      <c r="V54" s="6">
        <v>100</v>
      </c>
      <c r="W54" s="7"/>
      <c r="X54" s="8"/>
      <c r="Y54" s="7"/>
      <c r="Z54" s="7"/>
      <c r="AA54" s="7"/>
      <c r="AB54" s="7"/>
      <c r="AC54" s="7"/>
      <c r="AD54" s="10"/>
    </row>
    <row r="55" spans="1:30" ht="47.25" customHeight="1" x14ac:dyDescent="0.3">
      <c r="A55" s="2">
        <v>43</v>
      </c>
      <c r="B55" s="21" t="s">
        <v>75</v>
      </c>
      <c r="C55" s="29">
        <f t="shared" si="0"/>
        <v>96.3</v>
      </c>
      <c r="D55" s="14">
        <f t="shared" si="1"/>
        <v>92.5</v>
      </c>
      <c r="E55" s="6">
        <f>(50+100)/2</f>
        <v>75</v>
      </c>
      <c r="F55" s="6">
        <v>100</v>
      </c>
      <c r="G55" s="6">
        <v>100</v>
      </c>
      <c r="H55" s="14">
        <f t="shared" si="2"/>
        <v>99.5</v>
      </c>
      <c r="I55" s="6">
        <v>100</v>
      </c>
      <c r="J55" s="6">
        <v>99</v>
      </c>
      <c r="K55" s="14">
        <f t="shared" si="3"/>
        <v>92.5</v>
      </c>
      <c r="L55" s="6">
        <v>80</v>
      </c>
      <c r="M55" s="6">
        <v>100</v>
      </c>
      <c r="N55" s="6">
        <v>95</v>
      </c>
      <c r="O55" s="14">
        <f t="shared" si="4"/>
        <v>99</v>
      </c>
      <c r="P55" s="6">
        <v>98</v>
      </c>
      <c r="Q55" s="6">
        <v>100</v>
      </c>
      <c r="R55" s="20">
        <v>99</v>
      </c>
      <c r="S55" s="14">
        <f t="shared" si="5"/>
        <v>98</v>
      </c>
      <c r="T55" s="6">
        <v>98</v>
      </c>
      <c r="U55" s="6">
        <v>98</v>
      </c>
      <c r="V55" s="6">
        <v>98</v>
      </c>
      <c r="W55" s="7"/>
      <c r="X55" s="8"/>
      <c r="Y55" s="7"/>
      <c r="Z55" s="7"/>
      <c r="AA55" s="7"/>
      <c r="AB55" s="7"/>
      <c r="AC55" s="7"/>
      <c r="AD55" s="10"/>
    </row>
    <row r="56" spans="1:30" ht="47.25" customHeight="1" x14ac:dyDescent="0.3">
      <c r="A56" s="2">
        <v>44</v>
      </c>
      <c r="B56" s="21" t="s">
        <v>76</v>
      </c>
      <c r="C56" s="29">
        <f t="shared" si="0"/>
        <v>76.16</v>
      </c>
      <c r="D56" s="14">
        <f t="shared" si="1"/>
        <v>43.400000000000006</v>
      </c>
      <c r="E56" s="25">
        <f>(0+100)/2</f>
        <v>50</v>
      </c>
      <c r="F56" s="25">
        <v>0</v>
      </c>
      <c r="G56" s="6">
        <v>71</v>
      </c>
      <c r="H56" s="14">
        <f t="shared" si="2"/>
        <v>89</v>
      </c>
      <c r="I56" s="6">
        <v>100</v>
      </c>
      <c r="J56" s="6">
        <v>78</v>
      </c>
      <c r="K56" s="14">
        <f t="shared" si="3"/>
        <v>82.1</v>
      </c>
      <c r="L56" s="6">
        <v>80</v>
      </c>
      <c r="M56" s="6">
        <v>80</v>
      </c>
      <c r="N56" s="6">
        <v>87</v>
      </c>
      <c r="O56" s="14">
        <f t="shared" si="4"/>
        <v>86.600000000000009</v>
      </c>
      <c r="P56" s="6">
        <v>85</v>
      </c>
      <c r="Q56" s="6">
        <v>87</v>
      </c>
      <c r="R56" s="20">
        <v>89</v>
      </c>
      <c r="S56" s="14">
        <f t="shared" si="5"/>
        <v>79.7</v>
      </c>
      <c r="T56" s="6">
        <v>77</v>
      </c>
      <c r="U56" s="6">
        <v>83</v>
      </c>
      <c r="V56" s="6">
        <v>80</v>
      </c>
      <c r="W56" s="7"/>
      <c r="X56" s="8"/>
      <c r="Y56" s="7"/>
      <c r="Z56" s="7"/>
      <c r="AA56" s="7"/>
      <c r="AB56" s="7"/>
      <c r="AC56" s="7"/>
      <c r="AD56" s="10"/>
    </row>
    <row r="57" spans="1:30" ht="47.25" customHeight="1" x14ac:dyDescent="0.3">
      <c r="A57" s="2">
        <v>45</v>
      </c>
      <c r="B57" s="21" t="s">
        <v>77</v>
      </c>
      <c r="C57" s="29">
        <f t="shared" si="0"/>
        <v>91.06</v>
      </c>
      <c r="D57" s="14">
        <f t="shared" si="1"/>
        <v>95.5</v>
      </c>
      <c r="E57" s="6">
        <f>(70+100)/2</f>
        <v>85</v>
      </c>
      <c r="F57" s="6">
        <v>100</v>
      </c>
      <c r="G57" s="6">
        <v>100</v>
      </c>
      <c r="H57" s="14">
        <f t="shared" si="2"/>
        <v>99</v>
      </c>
      <c r="I57" s="6">
        <v>100</v>
      </c>
      <c r="J57" s="6">
        <v>98</v>
      </c>
      <c r="K57" s="14">
        <f t="shared" si="3"/>
        <v>62</v>
      </c>
      <c r="L57" s="6">
        <v>0</v>
      </c>
      <c r="M57" s="6">
        <v>80</v>
      </c>
      <c r="N57" s="6">
        <v>100</v>
      </c>
      <c r="O57" s="14">
        <f t="shared" si="4"/>
        <v>100</v>
      </c>
      <c r="P57" s="6">
        <v>100</v>
      </c>
      <c r="Q57" s="6">
        <v>100</v>
      </c>
      <c r="R57" s="20">
        <v>100</v>
      </c>
      <c r="S57" s="14">
        <f t="shared" si="5"/>
        <v>98.8</v>
      </c>
      <c r="T57" s="6">
        <v>100</v>
      </c>
      <c r="U57" s="6">
        <v>94</v>
      </c>
      <c r="V57" s="6">
        <v>100</v>
      </c>
      <c r="W57" s="7"/>
      <c r="X57" s="8"/>
      <c r="Y57" s="7"/>
      <c r="Z57" s="7"/>
      <c r="AA57" s="7"/>
      <c r="AB57" s="7"/>
      <c r="AC57" s="7"/>
      <c r="AD57" s="10"/>
    </row>
    <row r="58" spans="1:30" ht="47.25" customHeight="1" x14ac:dyDescent="0.3">
      <c r="A58" s="2">
        <v>46</v>
      </c>
      <c r="B58" s="21" t="s">
        <v>144</v>
      </c>
      <c r="C58" s="29">
        <f t="shared" si="0"/>
        <v>92.11</v>
      </c>
      <c r="D58" s="14">
        <f t="shared" si="1"/>
        <v>98.25</v>
      </c>
      <c r="E58" s="6">
        <f>(95+100)/2</f>
        <v>97.5</v>
      </c>
      <c r="F58" s="6">
        <v>100</v>
      </c>
      <c r="G58" s="6">
        <v>97.5</v>
      </c>
      <c r="H58" s="14">
        <f t="shared" si="2"/>
        <v>97.5</v>
      </c>
      <c r="I58" s="6">
        <v>100</v>
      </c>
      <c r="J58" s="6">
        <v>95</v>
      </c>
      <c r="K58" s="14">
        <f t="shared" si="3"/>
        <v>70.5</v>
      </c>
      <c r="L58" s="6">
        <v>60</v>
      </c>
      <c r="M58" s="6">
        <v>60</v>
      </c>
      <c r="N58" s="6">
        <v>95</v>
      </c>
      <c r="O58" s="14">
        <f t="shared" si="4"/>
        <v>97.6</v>
      </c>
      <c r="P58" s="6">
        <v>97</v>
      </c>
      <c r="Q58" s="6">
        <v>98</v>
      </c>
      <c r="R58" s="20">
        <v>98</v>
      </c>
      <c r="S58" s="14">
        <f t="shared" si="5"/>
        <v>96.7</v>
      </c>
      <c r="T58" s="6">
        <v>97</v>
      </c>
      <c r="U58" s="6">
        <v>98</v>
      </c>
      <c r="V58" s="6">
        <v>96</v>
      </c>
      <c r="W58" s="7"/>
      <c r="X58" s="8"/>
      <c r="Y58" s="7"/>
      <c r="Z58" s="7"/>
      <c r="AA58" s="7"/>
      <c r="AB58" s="7"/>
      <c r="AC58" s="7"/>
      <c r="AD58" s="10"/>
    </row>
    <row r="59" spans="1:30" ht="47.25" customHeight="1" x14ac:dyDescent="0.3">
      <c r="A59" s="2">
        <v>47</v>
      </c>
      <c r="B59" s="21" t="s">
        <v>78</v>
      </c>
      <c r="C59" s="29">
        <f t="shared" si="0"/>
        <v>92.81</v>
      </c>
      <c r="D59" s="14">
        <f t="shared" si="1"/>
        <v>93.050000000000011</v>
      </c>
      <c r="E59" s="6">
        <f>(55+100)/2</f>
        <v>77.5</v>
      </c>
      <c r="F59" s="6">
        <v>100</v>
      </c>
      <c r="G59" s="6">
        <v>99.5</v>
      </c>
      <c r="H59" s="14">
        <f t="shared" si="2"/>
        <v>100</v>
      </c>
      <c r="I59" s="6">
        <v>100</v>
      </c>
      <c r="J59" s="6">
        <v>100</v>
      </c>
      <c r="K59" s="14">
        <f t="shared" si="3"/>
        <v>71.7</v>
      </c>
      <c r="L59" s="6">
        <v>60</v>
      </c>
      <c r="M59" s="6">
        <v>60</v>
      </c>
      <c r="N59" s="6">
        <v>99</v>
      </c>
      <c r="O59" s="14">
        <f t="shared" si="4"/>
        <v>99.8</v>
      </c>
      <c r="P59" s="6">
        <v>100</v>
      </c>
      <c r="Q59" s="6">
        <v>100</v>
      </c>
      <c r="R59" s="20">
        <v>99</v>
      </c>
      <c r="S59" s="14">
        <f t="shared" si="5"/>
        <v>99.5</v>
      </c>
      <c r="T59" s="6">
        <v>100</v>
      </c>
      <c r="U59" s="6">
        <v>100</v>
      </c>
      <c r="V59" s="6">
        <v>99</v>
      </c>
      <c r="W59" s="7"/>
      <c r="X59" s="8"/>
      <c r="Y59" s="7"/>
      <c r="Z59" s="7"/>
      <c r="AA59" s="7"/>
      <c r="AB59" s="7"/>
      <c r="AC59" s="7"/>
      <c r="AD59" s="10"/>
    </row>
    <row r="60" spans="1:30" ht="47.25" customHeight="1" x14ac:dyDescent="0.3">
      <c r="A60" s="2">
        <v>48</v>
      </c>
      <c r="B60" s="21" t="s">
        <v>79</v>
      </c>
      <c r="C60" s="29">
        <f t="shared" si="0"/>
        <v>91.94</v>
      </c>
      <c r="D60" s="14">
        <f t="shared" si="1"/>
        <v>95.5</v>
      </c>
      <c r="E60" s="6">
        <f>(70+100)/2</f>
        <v>85</v>
      </c>
      <c r="F60" s="6">
        <v>100</v>
      </c>
      <c r="G60" s="6">
        <v>100</v>
      </c>
      <c r="H60" s="14">
        <f t="shared" si="2"/>
        <v>99</v>
      </c>
      <c r="I60" s="6">
        <v>100</v>
      </c>
      <c r="J60" s="6">
        <v>98</v>
      </c>
      <c r="K60" s="14">
        <f t="shared" si="3"/>
        <v>66</v>
      </c>
      <c r="L60" s="6">
        <v>40</v>
      </c>
      <c r="M60" s="6">
        <v>60</v>
      </c>
      <c r="N60" s="6">
        <v>100</v>
      </c>
      <c r="O60" s="14">
        <f t="shared" si="4"/>
        <v>100</v>
      </c>
      <c r="P60" s="6">
        <v>100</v>
      </c>
      <c r="Q60" s="6">
        <v>100</v>
      </c>
      <c r="R60" s="20">
        <v>100</v>
      </c>
      <c r="S60" s="14">
        <f t="shared" si="5"/>
        <v>99.2</v>
      </c>
      <c r="T60" s="6">
        <v>98</v>
      </c>
      <c r="U60" s="6">
        <v>99</v>
      </c>
      <c r="V60" s="6">
        <v>100</v>
      </c>
      <c r="W60" s="7"/>
      <c r="X60" s="8"/>
      <c r="Y60" s="7"/>
      <c r="Z60" s="7"/>
      <c r="AA60" s="7"/>
      <c r="AB60" s="7"/>
      <c r="AC60" s="7"/>
      <c r="AD60" s="10"/>
    </row>
    <row r="61" spans="1:30" ht="47.25" customHeight="1" x14ac:dyDescent="0.3">
      <c r="A61" s="2">
        <v>49</v>
      </c>
      <c r="B61" s="21" t="s">
        <v>80</v>
      </c>
      <c r="C61" s="29">
        <f t="shared" si="0"/>
        <v>96.21</v>
      </c>
      <c r="D61" s="14">
        <f t="shared" si="1"/>
        <v>96.25</v>
      </c>
      <c r="E61" s="6">
        <f>(75+100)/2</f>
        <v>87.5</v>
      </c>
      <c r="F61" s="6">
        <v>100</v>
      </c>
      <c r="G61" s="6">
        <v>100</v>
      </c>
      <c r="H61" s="14">
        <f t="shared" si="2"/>
        <v>100</v>
      </c>
      <c r="I61" s="6">
        <v>100</v>
      </c>
      <c r="J61" s="6">
        <v>100</v>
      </c>
      <c r="K61" s="14">
        <f t="shared" si="3"/>
        <v>85.4</v>
      </c>
      <c r="L61" s="6">
        <v>80</v>
      </c>
      <c r="M61" s="6">
        <v>80</v>
      </c>
      <c r="N61" s="6">
        <v>98</v>
      </c>
      <c r="O61" s="14">
        <f t="shared" si="4"/>
        <v>100</v>
      </c>
      <c r="P61" s="6">
        <v>100</v>
      </c>
      <c r="Q61" s="6">
        <v>100</v>
      </c>
      <c r="R61" s="20">
        <v>100</v>
      </c>
      <c r="S61" s="14">
        <f t="shared" si="5"/>
        <v>99.4</v>
      </c>
      <c r="T61" s="6">
        <v>98</v>
      </c>
      <c r="U61" s="6">
        <v>100</v>
      </c>
      <c r="V61" s="6">
        <v>100</v>
      </c>
      <c r="W61" s="7"/>
      <c r="X61" s="8"/>
      <c r="Y61" s="7"/>
      <c r="Z61" s="7"/>
      <c r="AA61" s="7"/>
      <c r="AB61" s="7"/>
      <c r="AC61" s="7"/>
      <c r="AD61" s="10"/>
    </row>
    <row r="62" spans="1:30" ht="47.25" customHeight="1" x14ac:dyDescent="0.3">
      <c r="A62" s="2">
        <v>50</v>
      </c>
      <c r="B62" s="21" t="s">
        <v>81</v>
      </c>
      <c r="C62" s="29">
        <f t="shared" si="0"/>
        <v>97.259999999999991</v>
      </c>
      <c r="D62" s="14">
        <f t="shared" si="1"/>
        <v>95.5</v>
      </c>
      <c r="E62" s="6">
        <f>(70+100)/2</f>
        <v>85</v>
      </c>
      <c r="F62" s="6">
        <v>100</v>
      </c>
      <c r="G62" s="6">
        <v>100</v>
      </c>
      <c r="H62" s="14">
        <f t="shared" si="2"/>
        <v>99.5</v>
      </c>
      <c r="I62" s="6">
        <v>100</v>
      </c>
      <c r="J62" s="6">
        <v>99</v>
      </c>
      <c r="K62" s="14">
        <f t="shared" si="3"/>
        <v>92.5</v>
      </c>
      <c r="L62" s="6">
        <v>80</v>
      </c>
      <c r="M62" s="6">
        <v>100</v>
      </c>
      <c r="N62" s="6">
        <v>95</v>
      </c>
      <c r="O62" s="14">
        <f t="shared" si="4"/>
        <v>99.4</v>
      </c>
      <c r="P62" s="6">
        <v>99.5</v>
      </c>
      <c r="Q62" s="6">
        <v>99.5</v>
      </c>
      <c r="R62" s="20">
        <v>99</v>
      </c>
      <c r="S62" s="14">
        <f t="shared" si="5"/>
        <v>99.4</v>
      </c>
      <c r="T62" s="6">
        <v>99.5</v>
      </c>
      <c r="U62" s="6">
        <v>99</v>
      </c>
      <c r="V62" s="6">
        <v>99.5</v>
      </c>
      <c r="W62" s="7"/>
      <c r="X62" s="8"/>
      <c r="Y62" s="7"/>
      <c r="Z62" s="7"/>
      <c r="AA62" s="7"/>
      <c r="AB62" s="7"/>
      <c r="AC62" s="7"/>
      <c r="AD62" s="10"/>
    </row>
    <row r="63" spans="1:30" ht="47.25" customHeight="1" x14ac:dyDescent="0.3">
      <c r="A63" s="2">
        <v>51</v>
      </c>
      <c r="B63" s="21" t="s">
        <v>82</v>
      </c>
      <c r="C63" s="29">
        <f t="shared" si="0"/>
        <v>96.74</v>
      </c>
      <c r="D63" s="14">
        <f t="shared" si="1"/>
        <v>92.85</v>
      </c>
      <c r="E63" s="6">
        <f>(55+100)/2</f>
        <v>77.5</v>
      </c>
      <c r="F63" s="6">
        <v>100</v>
      </c>
      <c r="G63" s="6">
        <v>99</v>
      </c>
      <c r="H63" s="14">
        <f t="shared" si="2"/>
        <v>98</v>
      </c>
      <c r="I63" s="6">
        <v>100</v>
      </c>
      <c r="J63" s="6">
        <v>96</v>
      </c>
      <c r="K63" s="14">
        <f t="shared" si="3"/>
        <v>93.85</v>
      </c>
      <c r="L63" s="6">
        <v>80</v>
      </c>
      <c r="M63" s="6">
        <v>100</v>
      </c>
      <c r="N63" s="6">
        <v>99.5</v>
      </c>
      <c r="O63" s="14">
        <f t="shared" si="4"/>
        <v>99.500000000000014</v>
      </c>
      <c r="P63" s="6">
        <v>99.5</v>
      </c>
      <c r="Q63" s="6">
        <v>99.5</v>
      </c>
      <c r="R63" s="6">
        <v>99.5</v>
      </c>
      <c r="S63" s="14">
        <f t="shared" si="5"/>
        <v>99.5</v>
      </c>
      <c r="T63" s="6">
        <v>100</v>
      </c>
      <c r="U63" s="6">
        <v>100</v>
      </c>
      <c r="V63" s="6">
        <v>99</v>
      </c>
      <c r="W63" s="7"/>
      <c r="X63" s="8"/>
      <c r="Y63" s="7"/>
      <c r="Z63" s="7"/>
      <c r="AA63" s="7"/>
      <c r="AB63" s="7"/>
      <c r="AC63" s="7"/>
      <c r="AD63" s="10"/>
    </row>
    <row r="64" spans="1:30" ht="47.25" customHeight="1" x14ac:dyDescent="0.3">
      <c r="A64" s="2">
        <v>52</v>
      </c>
      <c r="B64" s="21" t="s">
        <v>83</v>
      </c>
      <c r="C64" s="29">
        <f t="shared" si="0"/>
        <v>89.12</v>
      </c>
      <c r="D64" s="14">
        <f t="shared" si="1"/>
        <v>90.800000000000011</v>
      </c>
      <c r="E64" s="6">
        <f>(60+80)/2</f>
        <v>70</v>
      </c>
      <c r="F64" s="6">
        <v>100</v>
      </c>
      <c r="G64" s="6">
        <v>99.5</v>
      </c>
      <c r="H64" s="14">
        <f t="shared" si="2"/>
        <v>75</v>
      </c>
      <c r="I64" s="6">
        <v>60</v>
      </c>
      <c r="J64" s="6">
        <v>90</v>
      </c>
      <c r="K64" s="14">
        <f t="shared" si="3"/>
        <v>88.6</v>
      </c>
      <c r="L64" s="6">
        <v>80</v>
      </c>
      <c r="M64" s="6">
        <v>100</v>
      </c>
      <c r="N64" s="6">
        <v>82</v>
      </c>
      <c r="O64" s="14">
        <f t="shared" si="4"/>
        <v>96.200000000000017</v>
      </c>
      <c r="P64" s="6">
        <v>99.5</v>
      </c>
      <c r="Q64" s="6">
        <v>100</v>
      </c>
      <c r="R64" s="20">
        <v>82</v>
      </c>
      <c r="S64" s="14">
        <f t="shared" si="5"/>
        <v>95</v>
      </c>
      <c r="T64" s="6">
        <v>96</v>
      </c>
      <c r="U64" s="6">
        <v>96</v>
      </c>
      <c r="V64" s="6">
        <v>94</v>
      </c>
      <c r="W64" s="7"/>
      <c r="X64" s="8"/>
      <c r="Y64" s="7"/>
      <c r="Z64" s="7"/>
      <c r="AA64" s="7"/>
      <c r="AB64" s="7"/>
      <c r="AC64" s="7"/>
      <c r="AD64" s="10"/>
    </row>
    <row r="65" spans="1:30" ht="47.25" customHeight="1" x14ac:dyDescent="0.3">
      <c r="A65" s="2">
        <v>53</v>
      </c>
      <c r="B65" s="21" t="s">
        <v>84</v>
      </c>
      <c r="C65" s="29">
        <f t="shared" si="0"/>
        <v>90.61</v>
      </c>
      <c r="D65" s="14">
        <f t="shared" si="1"/>
        <v>87.050000000000011</v>
      </c>
      <c r="E65" s="6">
        <f>(55+80)/2</f>
        <v>67.5</v>
      </c>
      <c r="F65" s="6">
        <v>90</v>
      </c>
      <c r="G65" s="6">
        <v>99.5</v>
      </c>
      <c r="H65" s="14">
        <f t="shared" si="2"/>
        <v>80</v>
      </c>
      <c r="I65" s="6">
        <v>60</v>
      </c>
      <c r="J65" s="6">
        <v>100</v>
      </c>
      <c r="K65" s="14">
        <f t="shared" si="3"/>
        <v>86</v>
      </c>
      <c r="L65" s="6">
        <v>80</v>
      </c>
      <c r="M65" s="6">
        <v>80</v>
      </c>
      <c r="N65" s="6">
        <v>100</v>
      </c>
      <c r="O65" s="14">
        <f t="shared" si="4"/>
        <v>100</v>
      </c>
      <c r="P65" s="6">
        <v>100</v>
      </c>
      <c r="Q65" s="6">
        <v>100</v>
      </c>
      <c r="R65" s="6">
        <v>100</v>
      </c>
      <c r="S65" s="14">
        <f t="shared" si="5"/>
        <v>100</v>
      </c>
      <c r="T65" s="6">
        <v>100</v>
      </c>
      <c r="U65" s="6">
        <v>100</v>
      </c>
      <c r="V65" s="6">
        <v>100</v>
      </c>
      <c r="W65" s="7"/>
      <c r="X65" s="8"/>
      <c r="Y65" s="7"/>
      <c r="Z65" s="7"/>
      <c r="AA65" s="7"/>
      <c r="AB65" s="7"/>
      <c r="AC65" s="7"/>
      <c r="AD65" s="10"/>
    </row>
    <row r="66" spans="1:30" ht="47.25" customHeight="1" x14ac:dyDescent="0.3">
      <c r="A66" s="2">
        <v>54</v>
      </c>
      <c r="B66" s="21" t="s">
        <v>85</v>
      </c>
      <c r="C66" s="29">
        <f t="shared" si="0"/>
        <v>91.49</v>
      </c>
      <c r="D66" s="14">
        <f t="shared" si="1"/>
        <v>91.75</v>
      </c>
      <c r="E66" s="6">
        <f>(45+100)/2</f>
        <v>72.5</v>
      </c>
      <c r="F66" s="6">
        <v>100</v>
      </c>
      <c r="G66" s="6">
        <v>100</v>
      </c>
      <c r="H66" s="14">
        <f t="shared" si="2"/>
        <v>89.5</v>
      </c>
      <c r="I66" s="6">
        <v>80</v>
      </c>
      <c r="J66" s="6">
        <v>99</v>
      </c>
      <c r="K66" s="14">
        <f t="shared" si="3"/>
        <v>78.2</v>
      </c>
      <c r="L66" s="6">
        <v>60</v>
      </c>
      <c r="M66" s="6">
        <v>80</v>
      </c>
      <c r="N66" s="6">
        <v>94</v>
      </c>
      <c r="O66" s="14">
        <f t="shared" si="4"/>
        <v>99</v>
      </c>
      <c r="P66" s="6">
        <v>99</v>
      </c>
      <c r="Q66" s="6">
        <v>99</v>
      </c>
      <c r="R66" s="20">
        <v>99</v>
      </c>
      <c r="S66" s="14">
        <f t="shared" si="5"/>
        <v>99</v>
      </c>
      <c r="T66" s="20">
        <v>99</v>
      </c>
      <c r="U66" s="20">
        <v>99</v>
      </c>
      <c r="V66" s="20">
        <v>99</v>
      </c>
      <c r="W66" s="7"/>
      <c r="X66" s="8"/>
      <c r="Y66" s="7"/>
      <c r="Z66" s="7"/>
      <c r="AA66" s="7"/>
      <c r="AB66" s="7"/>
      <c r="AC66" s="7"/>
      <c r="AD66" s="10"/>
    </row>
    <row r="67" spans="1:30" ht="47.25" customHeight="1" x14ac:dyDescent="0.3">
      <c r="A67" s="2">
        <v>55</v>
      </c>
      <c r="B67" s="21" t="s">
        <v>86</v>
      </c>
      <c r="C67" s="29">
        <f t="shared" si="0"/>
        <v>95.75</v>
      </c>
      <c r="D67" s="14">
        <f t="shared" si="1"/>
        <v>95.5</v>
      </c>
      <c r="E67" s="6">
        <f>(70+100)/2</f>
        <v>85</v>
      </c>
      <c r="F67" s="6">
        <v>100</v>
      </c>
      <c r="G67" s="6">
        <v>100</v>
      </c>
      <c r="H67" s="14">
        <f t="shared" si="2"/>
        <v>90</v>
      </c>
      <c r="I67" s="6">
        <v>80</v>
      </c>
      <c r="J67" s="6">
        <v>100</v>
      </c>
      <c r="K67" s="14">
        <f t="shared" si="3"/>
        <v>93.85</v>
      </c>
      <c r="L67" s="6">
        <v>80</v>
      </c>
      <c r="M67" s="6">
        <v>100</v>
      </c>
      <c r="N67" s="6">
        <v>99.5</v>
      </c>
      <c r="O67" s="14">
        <f t="shared" si="4"/>
        <v>100</v>
      </c>
      <c r="P67" s="6">
        <v>100</v>
      </c>
      <c r="Q67" s="6">
        <v>100</v>
      </c>
      <c r="R67" s="6">
        <v>100</v>
      </c>
      <c r="S67" s="14">
        <f t="shared" si="5"/>
        <v>99.4</v>
      </c>
      <c r="T67" s="6">
        <v>98</v>
      </c>
      <c r="U67" s="6">
        <v>100</v>
      </c>
      <c r="V67" s="6">
        <v>100</v>
      </c>
      <c r="W67" s="7"/>
      <c r="X67" s="8"/>
      <c r="Y67" s="7"/>
      <c r="Z67" s="7"/>
      <c r="AA67" s="7"/>
      <c r="AB67" s="7"/>
      <c r="AC67" s="7"/>
      <c r="AD67" s="10"/>
    </row>
    <row r="68" spans="1:30" ht="47.25" customHeight="1" x14ac:dyDescent="0.3">
      <c r="A68" s="2">
        <v>56</v>
      </c>
      <c r="B68" s="21" t="s">
        <v>87</v>
      </c>
      <c r="C68" s="29">
        <f t="shared" si="0"/>
        <v>96.84</v>
      </c>
      <c r="D68" s="14">
        <f t="shared" si="1"/>
        <v>93.800000000000011</v>
      </c>
      <c r="E68" s="6">
        <f>(60+100)/2</f>
        <v>80</v>
      </c>
      <c r="F68" s="6">
        <v>100</v>
      </c>
      <c r="G68" s="6">
        <v>99.5</v>
      </c>
      <c r="H68" s="14">
        <f t="shared" si="2"/>
        <v>99</v>
      </c>
      <c r="I68" s="6">
        <v>100</v>
      </c>
      <c r="J68" s="6">
        <v>98</v>
      </c>
      <c r="K68" s="14">
        <f t="shared" si="3"/>
        <v>93.7</v>
      </c>
      <c r="L68" s="6">
        <v>80</v>
      </c>
      <c r="M68" s="6">
        <v>100</v>
      </c>
      <c r="N68" s="6">
        <v>99</v>
      </c>
      <c r="O68" s="14">
        <f t="shared" si="4"/>
        <v>99</v>
      </c>
      <c r="P68" s="6">
        <v>99</v>
      </c>
      <c r="Q68" s="6">
        <v>99</v>
      </c>
      <c r="R68" s="20">
        <v>99</v>
      </c>
      <c r="S68" s="14">
        <f t="shared" si="5"/>
        <v>98.7</v>
      </c>
      <c r="T68" s="6">
        <v>98</v>
      </c>
      <c r="U68" s="6">
        <v>99</v>
      </c>
      <c r="V68" s="6">
        <v>99</v>
      </c>
      <c r="W68" s="7"/>
      <c r="X68" s="8"/>
      <c r="Y68" s="7"/>
      <c r="Z68" s="7"/>
      <c r="AA68" s="7"/>
      <c r="AB68" s="7"/>
      <c r="AC68" s="7"/>
      <c r="AD68" s="10"/>
    </row>
    <row r="69" spans="1:30" ht="47.25" customHeight="1" x14ac:dyDescent="0.3">
      <c r="A69" s="2">
        <v>57</v>
      </c>
      <c r="B69" s="21" t="s">
        <v>88</v>
      </c>
      <c r="C69" s="29">
        <f t="shared" si="0"/>
        <v>95.919999999999987</v>
      </c>
      <c r="D69" s="14">
        <f t="shared" si="1"/>
        <v>93.6</v>
      </c>
      <c r="E69" s="6">
        <f>(60+100)/2</f>
        <v>80</v>
      </c>
      <c r="F69" s="6">
        <v>100</v>
      </c>
      <c r="G69" s="6">
        <v>99</v>
      </c>
      <c r="H69" s="14">
        <f t="shared" si="2"/>
        <v>96</v>
      </c>
      <c r="I69" s="6">
        <v>100</v>
      </c>
      <c r="J69" s="6">
        <v>92</v>
      </c>
      <c r="K69" s="14">
        <f t="shared" si="3"/>
        <v>93.4</v>
      </c>
      <c r="L69" s="6">
        <v>80</v>
      </c>
      <c r="M69" s="6">
        <v>100</v>
      </c>
      <c r="N69" s="6">
        <v>98</v>
      </c>
      <c r="O69" s="14">
        <f t="shared" si="4"/>
        <v>98.4</v>
      </c>
      <c r="P69" s="6">
        <v>99</v>
      </c>
      <c r="Q69" s="6">
        <v>98</v>
      </c>
      <c r="R69" s="20">
        <v>98</v>
      </c>
      <c r="S69" s="14">
        <f t="shared" si="5"/>
        <v>98.2</v>
      </c>
      <c r="T69" s="6">
        <v>98</v>
      </c>
      <c r="U69" s="6">
        <v>99</v>
      </c>
      <c r="V69" s="6">
        <v>98</v>
      </c>
      <c r="W69" s="7"/>
      <c r="X69" s="8"/>
      <c r="Y69" s="7"/>
      <c r="Z69" s="7"/>
      <c r="AA69" s="7"/>
      <c r="AB69" s="7"/>
      <c r="AC69" s="7"/>
      <c r="AD69" s="10"/>
    </row>
    <row r="70" spans="1:30" ht="47.25" customHeight="1" x14ac:dyDescent="0.3">
      <c r="A70" s="2">
        <v>58</v>
      </c>
      <c r="B70" s="21" t="s">
        <v>89</v>
      </c>
      <c r="C70" s="29">
        <f t="shared" si="0"/>
        <v>88.52000000000001</v>
      </c>
      <c r="D70" s="14">
        <f t="shared" si="1"/>
        <v>92.4</v>
      </c>
      <c r="E70" s="6">
        <f>(60+100)/2</f>
        <v>80</v>
      </c>
      <c r="F70" s="6">
        <v>100</v>
      </c>
      <c r="G70" s="6">
        <v>96</v>
      </c>
      <c r="H70" s="14">
        <f t="shared" si="2"/>
        <v>98.5</v>
      </c>
      <c r="I70" s="6">
        <v>100</v>
      </c>
      <c r="J70" s="6">
        <v>97</v>
      </c>
      <c r="K70" s="14">
        <f t="shared" si="3"/>
        <v>58.9</v>
      </c>
      <c r="L70" s="6">
        <v>60</v>
      </c>
      <c r="M70" s="6">
        <v>40</v>
      </c>
      <c r="N70" s="6">
        <v>83</v>
      </c>
      <c r="O70" s="14">
        <f t="shared" si="4"/>
        <v>98.2</v>
      </c>
      <c r="P70" s="6">
        <v>98</v>
      </c>
      <c r="Q70" s="6">
        <v>98</v>
      </c>
      <c r="R70" s="20">
        <v>99</v>
      </c>
      <c r="S70" s="14">
        <f t="shared" si="5"/>
        <v>94.6</v>
      </c>
      <c r="T70" s="6">
        <v>90</v>
      </c>
      <c r="U70" s="6">
        <v>98</v>
      </c>
      <c r="V70" s="6">
        <v>96</v>
      </c>
      <c r="W70" s="7"/>
      <c r="X70" s="8"/>
      <c r="Y70" s="7"/>
      <c r="Z70" s="7"/>
      <c r="AA70" s="7"/>
      <c r="AB70" s="7"/>
      <c r="AC70" s="7"/>
      <c r="AD70" s="10"/>
    </row>
    <row r="71" spans="1:30" ht="47.25" customHeight="1" x14ac:dyDescent="0.3">
      <c r="A71" s="2">
        <v>59</v>
      </c>
      <c r="B71" s="21" t="s">
        <v>90</v>
      </c>
      <c r="C71" s="29">
        <f t="shared" si="0"/>
        <v>87.94</v>
      </c>
      <c r="D71" s="14">
        <f t="shared" si="1"/>
        <v>88.25</v>
      </c>
      <c r="E71" s="6">
        <f>(55+100)/2</f>
        <v>77.5</v>
      </c>
      <c r="F71" s="6">
        <v>90</v>
      </c>
      <c r="G71" s="6">
        <v>95</v>
      </c>
      <c r="H71" s="14">
        <f t="shared" si="2"/>
        <v>98</v>
      </c>
      <c r="I71" s="6">
        <v>100</v>
      </c>
      <c r="J71" s="6">
        <v>96</v>
      </c>
      <c r="K71" s="14">
        <f t="shared" si="3"/>
        <v>55</v>
      </c>
      <c r="L71" s="6">
        <v>40</v>
      </c>
      <c r="M71" s="6">
        <v>40</v>
      </c>
      <c r="N71" s="6">
        <v>90</v>
      </c>
      <c r="O71" s="14">
        <f t="shared" si="4"/>
        <v>99.500000000000014</v>
      </c>
      <c r="P71" s="6">
        <v>99.5</v>
      </c>
      <c r="Q71" s="6">
        <v>99.5</v>
      </c>
      <c r="R71" s="20">
        <v>99.5</v>
      </c>
      <c r="S71" s="14">
        <f t="shared" si="5"/>
        <v>98.95</v>
      </c>
      <c r="T71" s="6">
        <v>98</v>
      </c>
      <c r="U71" s="6">
        <v>99</v>
      </c>
      <c r="V71" s="6">
        <v>99.5</v>
      </c>
      <c r="W71" s="7"/>
      <c r="X71" s="8"/>
      <c r="Y71" s="7"/>
      <c r="Z71" s="7"/>
      <c r="AA71" s="7"/>
      <c r="AB71" s="7"/>
      <c r="AC71" s="7"/>
      <c r="AD71" s="10"/>
    </row>
    <row r="72" spans="1:30" ht="47.25" customHeight="1" x14ac:dyDescent="0.3">
      <c r="A72" s="2">
        <v>60</v>
      </c>
      <c r="B72" s="21" t="s">
        <v>143</v>
      </c>
      <c r="C72" s="29">
        <f>(D72+H72+K72+O72+S72)/5</f>
        <v>98.51</v>
      </c>
      <c r="D72" s="14">
        <f>E72*0.3+F72*0.3+G72*0.4</f>
        <v>99.050000000000011</v>
      </c>
      <c r="E72" s="6">
        <f>(95+100)/2</f>
        <v>97.5</v>
      </c>
      <c r="F72" s="6">
        <v>100</v>
      </c>
      <c r="G72" s="6">
        <v>99.5</v>
      </c>
      <c r="H72" s="14">
        <f>I72*0.5+J72*0.5</f>
        <v>99.5</v>
      </c>
      <c r="I72" s="6">
        <v>100</v>
      </c>
      <c r="J72" s="6">
        <v>99</v>
      </c>
      <c r="K72" s="14">
        <f>L72*0.3+M72*0.4+N72*0.3</f>
        <v>94</v>
      </c>
      <c r="L72" s="6">
        <v>80</v>
      </c>
      <c r="M72" s="6">
        <v>100</v>
      </c>
      <c r="N72" s="6">
        <v>100</v>
      </c>
      <c r="O72" s="14">
        <f>P72*0.4+Q72*0.4+R72*0.2</f>
        <v>100</v>
      </c>
      <c r="P72" s="6">
        <v>100</v>
      </c>
      <c r="Q72" s="6">
        <v>100</v>
      </c>
      <c r="R72" s="20">
        <v>100</v>
      </c>
      <c r="S72" s="14">
        <f>T72*0.3+U72*0.2+V72*0.5</f>
        <v>100</v>
      </c>
      <c r="T72" s="20">
        <v>100</v>
      </c>
      <c r="U72" s="20">
        <v>100</v>
      </c>
      <c r="V72" s="20">
        <v>100</v>
      </c>
      <c r="W72" s="7"/>
      <c r="X72" s="8"/>
      <c r="Y72" s="7"/>
      <c r="Z72" s="7"/>
      <c r="AA72" s="7"/>
      <c r="AB72" s="7"/>
      <c r="AC72" s="7"/>
      <c r="AD72" s="10"/>
    </row>
    <row r="73" spans="1:30" ht="47.25" customHeight="1" x14ac:dyDescent="0.3">
      <c r="A73" s="2">
        <v>61</v>
      </c>
      <c r="B73" s="22" t="s">
        <v>91</v>
      </c>
      <c r="C73" s="29">
        <f>(D73+H73+K73+O73+S73)/5</f>
        <v>98.140000000000015</v>
      </c>
      <c r="D73" s="14">
        <f>E73*0.3+F73*0.3+G73*0.4</f>
        <v>97.75</v>
      </c>
      <c r="E73" s="6">
        <f>(85+100)/2</f>
        <v>92.5</v>
      </c>
      <c r="F73" s="6">
        <v>100</v>
      </c>
      <c r="G73" s="6">
        <v>100</v>
      </c>
      <c r="H73" s="14">
        <f>I73*0.5+J73*0.5</f>
        <v>99.75</v>
      </c>
      <c r="I73" s="6">
        <v>100</v>
      </c>
      <c r="J73" s="6">
        <v>99.5</v>
      </c>
      <c r="K73" s="14">
        <f>L73*0.3+M73*0.4+N73*0.3</f>
        <v>93.85</v>
      </c>
      <c r="L73" s="6">
        <v>80</v>
      </c>
      <c r="M73" s="6">
        <v>100</v>
      </c>
      <c r="N73" s="6">
        <v>99.5</v>
      </c>
      <c r="O73" s="14">
        <f>P73*0.4+Q73*0.4+R73*0.2</f>
        <v>99.600000000000009</v>
      </c>
      <c r="P73" s="6">
        <v>99.5</v>
      </c>
      <c r="Q73" s="6">
        <v>99.5</v>
      </c>
      <c r="R73" s="20">
        <v>100</v>
      </c>
      <c r="S73" s="14">
        <f>T73*0.3+U73*0.2+V73*0.5</f>
        <v>99.75</v>
      </c>
      <c r="T73" s="6">
        <v>100</v>
      </c>
      <c r="U73" s="6">
        <v>100</v>
      </c>
      <c r="V73" s="6">
        <v>99.5</v>
      </c>
      <c r="W73" s="7"/>
      <c r="X73" s="8"/>
      <c r="Y73" s="7"/>
      <c r="Z73" s="7"/>
      <c r="AA73" s="7"/>
      <c r="AB73" s="7"/>
      <c r="AC73" s="7"/>
      <c r="AD73" s="10"/>
    </row>
    <row r="74" spans="1:30" ht="44.25" customHeight="1" x14ac:dyDescent="0.3">
      <c r="A74" s="2">
        <v>62</v>
      </c>
      <c r="B74" s="23" t="s">
        <v>92</v>
      </c>
      <c r="C74" s="29">
        <f>(D74+H74+K74+O74+S74)/5</f>
        <v>95.970000000000013</v>
      </c>
      <c r="D74" s="14">
        <f>E74*0.3+F74*0.3+G74*0.4</f>
        <v>93.35</v>
      </c>
      <c r="E74" s="15">
        <f>(65+100)/2</f>
        <v>82.5</v>
      </c>
      <c r="F74" s="15">
        <v>100</v>
      </c>
      <c r="G74" s="15">
        <v>96.5</v>
      </c>
      <c r="H74" s="14">
        <f>I74*0.5+J74*0.5</f>
        <v>98.5</v>
      </c>
      <c r="I74" s="15">
        <v>100</v>
      </c>
      <c r="J74" s="15">
        <v>97</v>
      </c>
      <c r="K74" s="14">
        <f>L74*0.3+M74*0.4+N74*0.3</f>
        <v>91</v>
      </c>
      <c r="L74" s="15">
        <v>80</v>
      </c>
      <c r="M74" s="15">
        <v>100</v>
      </c>
      <c r="N74" s="15">
        <v>90</v>
      </c>
      <c r="O74" s="14">
        <f>P74*0.4+Q74*0.4+R74*0.2</f>
        <v>99.200000000000017</v>
      </c>
      <c r="P74" s="15">
        <v>99.5</v>
      </c>
      <c r="Q74" s="15">
        <v>99.5</v>
      </c>
      <c r="R74" s="15">
        <v>98</v>
      </c>
      <c r="S74" s="14">
        <f>T74*0.3+U74*0.2+V74*0.5</f>
        <v>97.8</v>
      </c>
      <c r="T74" s="15">
        <v>96</v>
      </c>
      <c r="U74" s="15">
        <v>100</v>
      </c>
      <c r="V74" s="16">
        <v>98</v>
      </c>
    </row>
    <row r="75" spans="1:30" ht="43.5" customHeight="1" x14ac:dyDescent="0.3">
      <c r="A75" s="2">
        <v>63</v>
      </c>
      <c r="B75" s="23" t="s">
        <v>93</v>
      </c>
      <c r="C75" s="29">
        <f>(D75+H75+K75+O75+S75)/5</f>
        <v>97.05</v>
      </c>
      <c r="D75" s="14">
        <f>E75*0.3+F75*0.3+G75*0.4</f>
        <v>99.25</v>
      </c>
      <c r="E75" s="15">
        <f>(95+100)/2</f>
        <v>97.5</v>
      </c>
      <c r="F75" s="15">
        <v>100</v>
      </c>
      <c r="G75" s="15">
        <v>100</v>
      </c>
      <c r="H75" s="14">
        <f>I75*0.5+J75*0.5</f>
        <v>100</v>
      </c>
      <c r="I75" s="15">
        <v>100</v>
      </c>
      <c r="J75" s="15">
        <v>100</v>
      </c>
      <c r="K75" s="14">
        <f>L75*0.3+M75*0.4+N75*0.3</f>
        <v>86</v>
      </c>
      <c r="L75" s="15">
        <v>80</v>
      </c>
      <c r="M75" s="15">
        <v>80</v>
      </c>
      <c r="N75" s="15">
        <v>100</v>
      </c>
      <c r="O75" s="14">
        <f>P75*0.4+Q75*0.4+R75*0.2</f>
        <v>100</v>
      </c>
      <c r="P75" s="15">
        <v>100</v>
      </c>
      <c r="Q75" s="15">
        <v>100</v>
      </c>
      <c r="R75" s="15">
        <v>100</v>
      </c>
      <c r="S75" s="14">
        <f>T75*0.3+U75*0.2+V75*0.5</f>
        <v>100</v>
      </c>
      <c r="T75" s="15">
        <v>100</v>
      </c>
      <c r="U75" s="15">
        <v>100</v>
      </c>
      <c r="V75" s="15">
        <v>100</v>
      </c>
    </row>
    <row r="76" spans="1:30" ht="43.5" customHeight="1" x14ac:dyDescent="0.3">
      <c r="A76" s="2">
        <v>64</v>
      </c>
      <c r="B76" s="23" t="s">
        <v>94</v>
      </c>
      <c r="C76" s="29">
        <f>(D76+H76+K76+O76+S76)/5</f>
        <v>94.85</v>
      </c>
      <c r="D76" s="14">
        <f>E76*0.3+F76*0.3+G76*0.4</f>
        <v>90.050000000000011</v>
      </c>
      <c r="E76" s="15">
        <f>(55+100)/2</f>
        <v>77.5</v>
      </c>
      <c r="F76" s="15">
        <v>90</v>
      </c>
      <c r="G76" s="15">
        <v>99.5</v>
      </c>
      <c r="H76" s="14">
        <f>I76*0.5+J76*0.5</f>
        <v>99.5</v>
      </c>
      <c r="I76" s="15">
        <v>100</v>
      </c>
      <c r="J76" s="15">
        <v>99</v>
      </c>
      <c r="K76" s="14">
        <f>L76*0.3+M76*0.4+N76*0.3</f>
        <v>85.7</v>
      </c>
      <c r="L76" s="15">
        <v>80</v>
      </c>
      <c r="M76" s="15">
        <v>80</v>
      </c>
      <c r="N76" s="15">
        <v>99</v>
      </c>
      <c r="O76" s="14">
        <f>P76*0.4+Q76*0.4+R76*0.2</f>
        <v>99.500000000000014</v>
      </c>
      <c r="P76" s="15">
        <v>99.5</v>
      </c>
      <c r="Q76" s="15">
        <v>99.5</v>
      </c>
      <c r="R76" s="15">
        <v>99.5</v>
      </c>
      <c r="S76" s="14">
        <f>T76*0.3+U76*0.2+V76*0.5</f>
        <v>99.5</v>
      </c>
      <c r="T76" s="15">
        <v>99.5</v>
      </c>
      <c r="U76" s="15">
        <v>99.5</v>
      </c>
      <c r="V76" s="16">
        <v>99.5</v>
      </c>
    </row>
    <row r="77" spans="1:30" ht="42" customHeight="1" x14ac:dyDescent="0.3">
      <c r="A77" s="2">
        <v>65</v>
      </c>
      <c r="B77" s="23" t="s">
        <v>95</v>
      </c>
      <c r="C77" s="29">
        <f t="shared" ref="C77:C121" si="6">(D77+H77+K77+O77+S77)/5</f>
        <v>91.710000000000008</v>
      </c>
      <c r="D77" s="14">
        <f t="shared" ref="D77:D121" si="7">E77*0.3+F77*0.3+G77*0.4</f>
        <v>94.5</v>
      </c>
      <c r="E77" s="26">
        <f>(90+100)/2</f>
        <v>95</v>
      </c>
      <c r="F77" s="26">
        <v>90</v>
      </c>
      <c r="G77" s="15">
        <v>97.5</v>
      </c>
      <c r="H77" s="14">
        <f t="shared" ref="H77:H121" si="8">I77*0.5+J77*0.5</f>
        <v>99.75</v>
      </c>
      <c r="I77" s="15">
        <v>100</v>
      </c>
      <c r="J77" s="15">
        <v>99.5</v>
      </c>
      <c r="K77" s="14">
        <f t="shared" ref="K77:K121" si="9">L77*0.3+M77*0.4+N77*0.3</f>
        <v>64.599999999999994</v>
      </c>
      <c r="L77" s="15">
        <v>80</v>
      </c>
      <c r="M77" s="15">
        <v>40</v>
      </c>
      <c r="N77" s="15">
        <v>82</v>
      </c>
      <c r="O77" s="14">
        <f t="shared" ref="O77:O121" si="10">P77*0.4+Q77*0.4+R77*0.2</f>
        <v>100</v>
      </c>
      <c r="P77" s="15">
        <v>100</v>
      </c>
      <c r="Q77" s="15">
        <v>100</v>
      </c>
      <c r="R77" s="15">
        <v>100</v>
      </c>
      <c r="S77" s="14">
        <f t="shared" ref="S77:S121" si="11">T77*0.3+U77*0.2+V77*0.5</f>
        <v>99.7</v>
      </c>
      <c r="T77" s="15">
        <v>99</v>
      </c>
      <c r="U77" s="15">
        <v>100</v>
      </c>
      <c r="V77" s="16">
        <v>100</v>
      </c>
    </row>
    <row r="78" spans="1:30" ht="50.25" customHeight="1" x14ac:dyDescent="0.3">
      <c r="A78" s="2">
        <v>66</v>
      </c>
      <c r="B78" s="23" t="s">
        <v>96</v>
      </c>
      <c r="C78" s="29">
        <f t="shared" si="6"/>
        <v>96.75</v>
      </c>
      <c r="D78" s="14">
        <f t="shared" si="7"/>
        <v>93.050000000000011</v>
      </c>
      <c r="E78" s="26">
        <f>(75+100)/2</f>
        <v>87.5</v>
      </c>
      <c r="F78" s="26">
        <v>90</v>
      </c>
      <c r="G78" s="15">
        <v>99.5</v>
      </c>
      <c r="H78" s="14">
        <f t="shared" si="8"/>
        <v>99</v>
      </c>
      <c r="I78" s="15">
        <v>100</v>
      </c>
      <c r="J78" s="15">
        <v>98</v>
      </c>
      <c r="K78" s="14">
        <f t="shared" si="9"/>
        <v>93.7</v>
      </c>
      <c r="L78" s="15">
        <v>80</v>
      </c>
      <c r="M78" s="15">
        <v>100</v>
      </c>
      <c r="N78" s="15">
        <v>99</v>
      </c>
      <c r="O78" s="14">
        <f t="shared" si="10"/>
        <v>99</v>
      </c>
      <c r="P78" s="15">
        <v>99</v>
      </c>
      <c r="Q78" s="15">
        <v>99</v>
      </c>
      <c r="R78" s="15">
        <v>99</v>
      </c>
      <c r="S78" s="14">
        <f t="shared" si="11"/>
        <v>99</v>
      </c>
      <c r="T78" s="15">
        <v>99</v>
      </c>
      <c r="U78" s="15">
        <v>99</v>
      </c>
      <c r="V78" s="16">
        <v>99</v>
      </c>
    </row>
    <row r="79" spans="1:30" ht="45.75" customHeight="1" x14ac:dyDescent="0.3">
      <c r="A79" s="2">
        <v>67</v>
      </c>
      <c r="B79" s="23" t="s">
        <v>97</v>
      </c>
      <c r="C79" s="29">
        <f t="shared" si="6"/>
        <v>86.47999999999999</v>
      </c>
      <c r="D79" s="14">
        <f t="shared" si="7"/>
        <v>55</v>
      </c>
      <c r="E79" s="26">
        <f>(0+100)/2</f>
        <v>50</v>
      </c>
      <c r="F79" s="26">
        <v>0</v>
      </c>
      <c r="G79" s="15">
        <v>100</v>
      </c>
      <c r="H79" s="14">
        <f t="shared" si="8"/>
        <v>100</v>
      </c>
      <c r="I79" s="15">
        <v>100</v>
      </c>
      <c r="J79" s="15">
        <v>100</v>
      </c>
      <c r="K79" s="14">
        <f t="shared" si="9"/>
        <v>77.400000000000006</v>
      </c>
      <c r="L79" s="15">
        <v>80</v>
      </c>
      <c r="M79" s="15">
        <v>60</v>
      </c>
      <c r="N79" s="15">
        <v>98</v>
      </c>
      <c r="O79" s="14">
        <f t="shared" si="10"/>
        <v>100</v>
      </c>
      <c r="P79" s="15">
        <v>100</v>
      </c>
      <c r="Q79" s="15">
        <v>100</v>
      </c>
      <c r="R79" s="15">
        <v>100</v>
      </c>
      <c r="S79" s="14">
        <f t="shared" si="11"/>
        <v>100</v>
      </c>
      <c r="T79" s="15">
        <v>100</v>
      </c>
      <c r="U79" s="15">
        <v>100</v>
      </c>
      <c r="V79" s="16">
        <v>100</v>
      </c>
    </row>
    <row r="80" spans="1:30" ht="55.5" customHeight="1" x14ac:dyDescent="0.3">
      <c r="A80" s="2">
        <v>68</v>
      </c>
      <c r="B80" s="23" t="s">
        <v>98</v>
      </c>
      <c r="C80" s="29">
        <f t="shared" si="6"/>
        <v>92.53</v>
      </c>
      <c r="D80" s="14">
        <f t="shared" si="7"/>
        <v>87.95</v>
      </c>
      <c r="E80" s="15">
        <f>(45+100)/2</f>
        <v>72.5</v>
      </c>
      <c r="F80" s="15">
        <v>90</v>
      </c>
      <c r="G80" s="15">
        <v>98</v>
      </c>
      <c r="H80" s="14">
        <f t="shared" si="8"/>
        <v>100</v>
      </c>
      <c r="I80" s="15">
        <v>100</v>
      </c>
      <c r="J80" s="15">
        <v>100</v>
      </c>
      <c r="K80" s="14">
        <f t="shared" si="9"/>
        <v>75.900000000000006</v>
      </c>
      <c r="L80" s="15">
        <v>80</v>
      </c>
      <c r="M80" s="15">
        <v>60</v>
      </c>
      <c r="N80" s="15">
        <v>93</v>
      </c>
      <c r="O80" s="14">
        <f t="shared" si="10"/>
        <v>100</v>
      </c>
      <c r="P80" s="15">
        <v>100</v>
      </c>
      <c r="Q80" s="15">
        <v>100</v>
      </c>
      <c r="R80" s="15">
        <v>100</v>
      </c>
      <c r="S80" s="14">
        <f t="shared" si="11"/>
        <v>98.8</v>
      </c>
      <c r="T80" s="15">
        <v>96</v>
      </c>
      <c r="U80" s="15">
        <v>100</v>
      </c>
      <c r="V80" s="16">
        <v>100</v>
      </c>
    </row>
    <row r="81" spans="1:22" ht="45.75" customHeight="1" x14ac:dyDescent="0.3">
      <c r="A81" s="2">
        <v>69</v>
      </c>
      <c r="B81" s="23" t="s">
        <v>99</v>
      </c>
      <c r="C81" s="29">
        <f t="shared" si="6"/>
        <v>84.97</v>
      </c>
      <c r="D81" s="14">
        <f t="shared" si="7"/>
        <v>59.15</v>
      </c>
      <c r="E81" s="26">
        <f>(45+100)/2</f>
        <v>72.5</v>
      </c>
      <c r="F81" s="26">
        <v>0</v>
      </c>
      <c r="G81" s="26">
        <v>93.5</v>
      </c>
      <c r="H81" s="14">
        <f t="shared" si="8"/>
        <v>97.5</v>
      </c>
      <c r="I81" s="15">
        <v>100</v>
      </c>
      <c r="J81" s="15">
        <v>95</v>
      </c>
      <c r="K81" s="14">
        <f t="shared" si="9"/>
        <v>71.099999999999994</v>
      </c>
      <c r="L81" s="15">
        <v>60</v>
      </c>
      <c r="M81" s="15">
        <v>60</v>
      </c>
      <c r="N81" s="15">
        <v>97</v>
      </c>
      <c r="O81" s="14">
        <f t="shared" si="10"/>
        <v>99.100000000000009</v>
      </c>
      <c r="P81" s="15">
        <v>98</v>
      </c>
      <c r="Q81" s="15">
        <v>100</v>
      </c>
      <c r="R81" s="15">
        <v>99.5</v>
      </c>
      <c r="S81" s="14">
        <f t="shared" si="11"/>
        <v>98</v>
      </c>
      <c r="T81" s="15">
        <v>99</v>
      </c>
      <c r="U81" s="15">
        <v>99</v>
      </c>
      <c r="V81" s="16">
        <v>97</v>
      </c>
    </row>
    <row r="82" spans="1:22" ht="47.25" customHeight="1" x14ac:dyDescent="0.3">
      <c r="A82" s="2">
        <v>70</v>
      </c>
      <c r="B82" s="23" t="s">
        <v>100</v>
      </c>
      <c r="C82" s="29">
        <f t="shared" si="6"/>
        <v>87.27000000000001</v>
      </c>
      <c r="D82" s="14">
        <f t="shared" si="7"/>
        <v>58.75</v>
      </c>
      <c r="E82" s="26">
        <f>(25+100)/2</f>
        <v>62.5</v>
      </c>
      <c r="F82" s="26">
        <v>0</v>
      </c>
      <c r="G82" s="15">
        <v>100</v>
      </c>
      <c r="H82" s="14">
        <f t="shared" si="8"/>
        <v>100</v>
      </c>
      <c r="I82" s="15">
        <v>100</v>
      </c>
      <c r="J82" s="15">
        <v>100</v>
      </c>
      <c r="K82" s="14">
        <f t="shared" si="9"/>
        <v>77.849999999999994</v>
      </c>
      <c r="L82" s="15">
        <v>80</v>
      </c>
      <c r="M82" s="15">
        <v>60</v>
      </c>
      <c r="N82" s="15">
        <v>99.5</v>
      </c>
      <c r="O82" s="14">
        <f t="shared" si="10"/>
        <v>100</v>
      </c>
      <c r="P82" s="15">
        <v>100</v>
      </c>
      <c r="Q82" s="15">
        <v>100</v>
      </c>
      <c r="R82" s="15">
        <v>100</v>
      </c>
      <c r="S82" s="14">
        <f t="shared" si="11"/>
        <v>99.75</v>
      </c>
      <c r="T82" s="15">
        <v>100</v>
      </c>
      <c r="U82" s="15">
        <v>100</v>
      </c>
      <c r="V82" s="16">
        <v>99.5</v>
      </c>
    </row>
    <row r="83" spans="1:22" ht="40.5" customHeight="1" x14ac:dyDescent="0.3">
      <c r="A83" s="2">
        <v>71</v>
      </c>
      <c r="B83" s="23" t="s">
        <v>101</v>
      </c>
      <c r="C83" s="29">
        <f t="shared" si="6"/>
        <v>88.91</v>
      </c>
      <c r="D83" s="14">
        <f t="shared" si="7"/>
        <v>73.150000000000006</v>
      </c>
      <c r="E83" s="26">
        <f>(65+100)/2</f>
        <v>82.5</v>
      </c>
      <c r="F83" s="26">
        <v>30</v>
      </c>
      <c r="G83" s="15">
        <v>98.5</v>
      </c>
      <c r="H83" s="14">
        <f t="shared" si="8"/>
        <v>100</v>
      </c>
      <c r="I83" s="15">
        <v>100</v>
      </c>
      <c r="J83" s="15">
        <v>100</v>
      </c>
      <c r="K83" s="14">
        <f t="shared" si="9"/>
        <v>71.7</v>
      </c>
      <c r="L83" s="15">
        <v>60</v>
      </c>
      <c r="M83" s="15">
        <v>60</v>
      </c>
      <c r="N83" s="15">
        <v>99</v>
      </c>
      <c r="O83" s="14">
        <f t="shared" si="10"/>
        <v>100</v>
      </c>
      <c r="P83" s="15">
        <v>100</v>
      </c>
      <c r="Q83" s="15">
        <v>100</v>
      </c>
      <c r="R83" s="15">
        <v>100</v>
      </c>
      <c r="S83" s="14">
        <f t="shared" si="11"/>
        <v>99.7</v>
      </c>
      <c r="T83" s="15">
        <v>99</v>
      </c>
      <c r="U83" s="15">
        <v>100</v>
      </c>
      <c r="V83" s="16">
        <v>100</v>
      </c>
    </row>
    <row r="84" spans="1:22" ht="48" customHeight="1" x14ac:dyDescent="0.3">
      <c r="A84" s="28">
        <v>72</v>
      </c>
      <c r="B84" s="23" t="s">
        <v>102</v>
      </c>
      <c r="C84" s="30">
        <f t="shared" si="6"/>
        <v>89.93</v>
      </c>
      <c r="D84" s="14">
        <f t="shared" si="7"/>
        <v>80.849999999999994</v>
      </c>
      <c r="E84" s="26">
        <f>(55+100)/2</f>
        <v>77.5</v>
      </c>
      <c r="F84" s="26">
        <v>60</v>
      </c>
      <c r="G84" s="26">
        <v>99</v>
      </c>
      <c r="H84" s="27">
        <f t="shared" si="8"/>
        <v>99.75</v>
      </c>
      <c r="I84" s="26">
        <v>100</v>
      </c>
      <c r="J84" s="26">
        <v>99.5</v>
      </c>
      <c r="K84" s="14">
        <f t="shared" si="9"/>
        <v>70.5</v>
      </c>
      <c r="L84" s="15">
        <v>60</v>
      </c>
      <c r="M84" s="15">
        <v>60</v>
      </c>
      <c r="N84" s="15">
        <v>95</v>
      </c>
      <c r="O84" s="14">
        <f t="shared" si="10"/>
        <v>99.500000000000014</v>
      </c>
      <c r="P84" s="15">
        <v>99.5</v>
      </c>
      <c r="Q84" s="15">
        <v>99.5</v>
      </c>
      <c r="R84" s="15">
        <v>99.5</v>
      </c>
      <c r="S84" s="14">
        <f t="shared" si="11"/>
        <v>99.05</v>
      </c>
      <c r="T84" s="15">
        <v>98</v>
      </c>
      <c r="U84" s="15">
        <v>99.5</v>
      </c>
      <c r="V84" s="16">
        <v>99.5</v>
      </c>
    </row>
    <row r="85" spans="1:22" ht="51.75" customHeight="1" x14ac:dyDescent="0.3">
      <c r="A85" s="28">
        <v>73</v>
      </c>
      <c r="B85" s="23" t="s">
        <v>103</v>
      </c>
      <c r="C85" s="30">
        <f t="shared" si="6"/>
        <v>93.65</v>
      </c>
      <c r="D85" s="14">
        <f t="shared" si="7"/>
        <v>94.35</v>
      </c>
      <c r="E85" s="15">
        <f>(65+100)/2</f>
        <v>82.5</v>
      </c>
      <c r="F85" s="15">
        <v>100</v>
      </c>
      <c r="G85" s="15">
        <v>99</v>
      </c>
      <c r="H85" s="14">
        <f t="shared" si="8"/>
        <v>99</v>
      </c>
      <c r="I85" s="15">
        <v>100</v>
      </c>
      <c r="J85" s="15">
        <v>98</v>
      </c>
      <c r="K85" s="14">
        <f t="shared" si="9"/>
        <v>77.099999999999994</v>
      </c>
      <c r="L85" s="15">
        <v>80</v>
      </c>
      <c r="M85" s="15">
        <v>60</v>
      </c>
      <c r="N85" s="15">
        <v>97</v>
      </c>
      <c r="O85" s="14">
        <f t="shared" si="10"/>
        <v>98.800000000000011</v>
      </c>
      <c r="P85" s="15">
        <v>99</v>
      </c>
      <c r="Q85" s="15">
        <v>99</v>
      </c>
      <c r="R85" s="15">
        <v>98</v>
      </c>
      <c r="S85" s="14">
        <f t="shared" si="11"/>
        <v>99</v>
      </c>
      <c r="T85" s="15">
        <v>99</v>
      </c>
      <c r="U85" s="15">
        <v>99</v>
      </c>
      <c r="V85" s="16">
        <v>99</v>
      </c>
    </row>
    <row r="86" spans="1:22" ht="39.75" customHeight="1" x14ac:dyDescent="0.3">
      <c r="A86" s="28">
        <v>74</v>
      </c>
      <c r="B86" s="23" t="s">
        <v>104</v>
      </c>
      <c r="C86" s="30">
        <f t="shared" si="6"/>
        <v>92.16</v>
      </c>
      <c r="D86" s="14">
        <f t="shared" si="7"/>
        <v>83.1</v>
      </c>
      <c r="E86" s="26">
        <f>(70+100)/2</f>
        <v>85</v>
      </c>
      <c r="F86" s="26">
        <v>60</v>
      </c>
      <c r="G86" s="26">
        <v>99</v>
      </c>
      <c r="H86" s="27">
        <f t="shared" si="8"/>
        <v>100</v>
      </c>
      <c r="I86" s="26">
        <v>100</v>
      </c>
      <c r="J86" s="15">
        <v>100</v>
      </c>
      <c r="K86" s="14">
        <f t="shared" si="9"/>
        <v>77.7</v>
      </c>
      <c r="L86" s="15">
        <v>80</v>
      </c>
      <c r="M86" s="15">
        <v>60</v>
      </c>
      <c r="N86" s="15">
        <v>99</v>
      </c>
      <c r="O86" s="14">
        <f t="shared" si="10"/>
        <v>100</v>
      </c>
      <c r="P86" s="15">
        <v>100</v>
      </c>
      <c r="Q86" s="15">
        <v>100</v>
      </c>
      <c r="R86" s="15">
        <v>100</v>
      </c>
      <c r="S86" s="14">
        <f t="shared" si="11"/>
        <v>100</v>
      </c>
      <c r="T86" s="15">
        <v>100</v>
      </c>
      <c r="U86" s="15">
        <v>100</v>
      </c>
      <c r="V86" s="16">
        <v>100</v>
      </c>
    </row>
    <row r="87" spans="1:22" ht="48.75" customHeight="1" x14ac:dyDescent="0.3">
      <c r="A87" s="28">
        <v>75</v>
      </c>
      <c r="B87" s="23" t="s">
        <v>105</v>
      </c>
      <c r="C87" s="30">
        <f t="shared" si="6"/>
        <v>87.15</v>
      </c>
      <c r="D87" s="14">
        <f t="shared" si="7"/>
        <v>79.300000000000011</v>
      </c>
      <c r="E87" s="15">
        <f>(50+100)/2</f>
        <v>75</v>
      </c>
      <c r="F87" s="15">
        <v>60</v>
      </c>
      <c r="G87" s="15">
        <v>97</v>
      </c>
      <c r="H87" s="14">
        <f t="shared" si="8"/>
        <v>98.5</v>
      </c>
      <c r="I87" s="15">
        <v>100</v>
      </c>
      <c r="J87" s="15">
        <v>97</v>
      </c>
      <c r="K87" s="14">
        <f t="shared" si="9"/>
        <v>58.8</v>
      </c>
      <c r="L87" s="15">
        <v>60</v>
      </c>
      <c r="M87" s="15">
        <v>60</v>
      </c>
      <c r="N87" s="15">
        <v>56</v>
      </c>
      <c r="O87" s="14">
        <f t="shared" si="10"/>
        <v>100</v>
      </c>
      <c r="P87" s="15">
        <v>100</v>
      </c>
      <c r="Q87" s="15">
        <v>100</v>
      </c>
      <c r="R87" s="15">
        <v>100</v>
      </c>
      <c r="S87" s="14">
        <f t="shared" si="11"/>
        <v>99.15</v>
      </c>
      <c r="T87" s="15">
        <v>99.5</v>
      </c>
      <c r="U87" s="15">
        <v>99</v>
      </c>
      <c r="V87" s="16">
        <v>99</v>
      </c>
    </row>
    <row r="88" spans="1:22" ht="53.25" customHeight="1" x14ac:dyDescent="0.3">
      <c r="A88" s="28">
        <v>76</v>
      </c>
      <c r="B88" s="23" t="s">
        <v>106</v>
      </c>
      <c r="C88" s="30">
        <f t="shared" si="6"/>
        <v>87.84</v>
      </c>
      <c r="D88" s="14">
        <f t="shared" si="7"/>
        <v>54.6</v>
      </c>
      <c r="E88" s="26">
        <f>(0+100)/2</f>
        <v>50</v>
      </c>
      <c r="F88" s="26">
        <v>0</v>
      </c>
      <c r="G88" s="26">
        <v>99</v>
      </c>
      <c r="H88" s="14">
        <f t="shared" si="8"/>
        <v>100</v>
      </c>
      <c r="I88" s="15">
        <v>100</v>
      </c>
      <c r="J88" s="15">
        <v>100</v>
      </c>
      <c r="K88" s="14">
        <f t="shared" si="9"/>
        <v>85.1</v>
      </c>
      <c r="L88" s="15">
        <v>80</v>
      </c>
      <c r="M88" s="15">
        <v>80</v>
      </c>
      <c r="N88" s="15">
        <v>97</v>
      </c>
      <c r="O88" s="14">
        <f t="shared" si="10"/>
        <v>99.8</v>
      </c>
      <c r="P88" s="15">
        <v>100</v>
      </c>
      <c r="Q88" s="15">
        <v>100</v>
      </c>
      <c r="R88" s="15">
        <v>99</v>
      </c>
      <c r="S88" s="14">
        <f t="shared" si="11"/>
        <v>99.7</v>
      </c>
      <c r="T88" s="15">
        <v>99</v>
      </c>
      <c r="U88" s="15">
        <v>100</v>
      </c>
      <c r="V88" s="16">
        <v>100</v>
      </c>
    </row>
    <row r="89" spans="1:22" ht="39.75" customHeight="1" x14ac:dyDescent="0.3">
      <c r="A89" s="2">
        <v>77</v>
      </c>
      <c r="B89" s="23" t="s">
        <v>107</v>
      </c>
      <c r="C89" s="29">
        <f t="shared" si="6"/>
        <v>87.95</v>
      </c>
      <c r="D89" s="14">
        <f t="shared" si="7"/>
        <v>69.2</v>
      </c>
      <c r="E89" s="26">
        <f>(40+100)/2</f>
        <v>70</v>
      </c>
      <c r="F89" s="26">
        <v>30</v>
      </c>
      <c r="G89" s="15">
        <v>98</v>
      </c>
      <c r="H89" s="14">
        <f t="shared" si="8"/>
        <v>100</v>
      </c>
      <c r="I89" s="15">
        <v>100</v>
      </c>
      <c r="J89" s="15">
        <v>100</v>
      </c>
      <c r="K89" s="14">
        <f t="shared" si="9"/>
        <v>70.8</v>
      </c>
      <c r="L89" s="15">
        <v>60</v>
      </c>
      <c r="M89" s="15">
        <v>60</v>
      </c>
      <c r="N89" s="15">
        <v>96</v>
      </c>
      <c r="O89" s="14">
        <f t="shared" si="10"/>
        <v>99.9</v>
      </c>
      <c r="P89" s="15">
        <v>100</v>
      </c>
      <c r="Q89" s="15">
        <v>100</v>
      </c>
      <c r="R89" s="15">
        <v>99.5</v>
      </c>
      <c r="S89" s="14">
        <f t="shared" si="11"/>
        <v>99.85</v>
      </c>
      <c r="T89" s="15">
        <v>99.5</v>
      </c>
      <c r="U89" s="15">
        <v>100</v>
      </c>
      <c r="V89" s="16">
        <v>100</v>
      </c>
    </row>
    <row r="90" spans="1:22" ht="50.25" customHeight="1" x14ac:dyDescent="0.3">
      <c r="A90" s="2">
        <v>78</v>
      </c>
      <c r="B90" s="23" t="s">
        <v>108</v>
      </c>
      <c r="C90" s="29">
        <f t="shared" si="6"/>
        <v>91.81</v>
      </c>
      <c r="D90" s="14">
        <f t="shared" si="7"/>
        <v>79.349999999999994</v>
      </c>
      <c r="E90" s="15">
        <f>(45+100)/2</f>
        <v>72.5</v>
      </c>
      <c r="F90" s="15">
        <v>60</v>
      </c>
      <c r="G90" s="15">
        <v>99</v>
      </c>
      <c r="H90" s="14">
        <f t="shared" si="8"/>
        <v>100</v>
      </c>
      <c r="I90" s="15">
        <v>100</v>
      </c>
      <c r="J90" s="15">
        <v>100</v>
      </c>
      <c r="K90" s="14">
        <f t="shared" si="9"/>
        <v>80</v>
      </c>
      <c r="L90" s="15">
        <v>60</v>
      </c>
      <c r="M90" s="15">
        <v>80</v>
      </c>
      <c r="N90" s="15">
        <v>100</v>
      </c>
      <c r="O90" s="14">
        <f t="shared" si="10"/>
        <v>100</v>
      </c>
      <c r="P90" s="15">
        <v>100</v>
      </c>
      <c r="Q90" s="15">
        <v>100</v>
      </c>
      <c r="R90" s="15">
        <v>100</v>
      </c>
      <c r="S90" s="14">
        <f t="shared" si="11"/>
        <v>99.7</v>
      </c>
      <c r="T90" s="15">
        <v>99</v>
      </c>
      <c r="U90" s="15">
        <v>100</v>
      </c>
      <c r="V90" s="16">
        <v>100</v>
      </c>
    </row>
    <row r="91" spans="1:22" ht="51" customHeight="1" x14ac:dyDescent="0.3">
      <c r="A91" s="2">
        <v>79</v>
      </c>
      <c r="B91" s="23" t="s">
        <v>109</v>
      </c>
      <c r="C91" s="29">
        <f t="shared" si="6"/>
        <v>91.429999999999993</v>
      </c>
      <c r="D91" s="14">
        <f t="shared" si="7"/>
        <v>79.75</v>
      </c>
      <c r="E91" s="15">
        <f>(45+100)/2</f>
        <v>72.5</v>
      </c>
      <c r="F91" s="15">
        <v>60</v>
      </c>
      <c r="G91" s="15">
        <v>100</v>
      </c>
      <c r="H91" s="14">
        <f t="shared" si="8"/>
        <v>100</v>
      </c>
      <c r="I91" s="15">
        <v>100</v>
      </c>
      <c r="J91" s="15">
        <v>100</v>
      </c>
      <c r="K91" s="14">
        <f t="shared" si="9"/>
        <v>77.7</v>
      </c>
      <c r="L91" s="15">
        <v>80</v>
      </c>
      <c r="M91" s="15">
        <v>60</v>
      </c>
      <c r="N91" s="15">
        <v>99</v>
      </c>
      <c r="O91" s="14">
        <f t="shared" si="10"/>
        <v>100</v>
      </c>
      <c r="P91" s="15">
        <v>100</v>
      </c>
      <c r="Q91" s="15">
        <v>100</v>
      </c>
      <c r="R91" s="15">
        <v>100</v>
      </c>
      <c r="S91" s="14">
        <f t="shared" si="11"/>
        <v>99.7</v>
      </c>
      <c r="T91" s="15">
        <v>99</v>
      </c>
      <c r="U91" s="15">
        <v>100</v>
      </c>
      <c r="V91" s="16">
        <v>100</v>
      </c>
    </row>
    <row r="92" spans="1:22" ht="53.25" customHeight="1" x14ac:dyDescent="0.3">
      <c r="A92" s="2">
        <v>80</v>
      </c>
      <c r="B92" s="23" t="s">
        <v>110</v>
      </c>
      <c r="C92" s="29">
        <f t="shared" si="6"/>
        <v>84.22</v>
      </c>
      <c r="D92" s="14">
        <f t="shared" si="7"/>
        <v>53.800000000000004</v>
      </c>
      <c r="E92" s="26">
        <f>(0+100)/2</f>
        <v>50</v>
      </c>
      <c r="F92" s="26">
        <v>0</v>
      </c>
      <c r="G92" s="15">
        <v>97</v>
      </c>
      <c r="H92" s="14">
        <f t="shared" si="8"/>
        <v>98.5</v>
      </c>
      <c r="I92" s="15">
        <v>100</v>
      </c>
      <c r="J92" s="15">
        <v>97</v>
      </c>
      <c r="K92" s="14">
        <f t="shared" si="9"/>
        <v>72.3</v>
      </c>
      <c r="L92" s="15">
        <v>80</v>
      </c>
      <c r="M92" s="15">
        <v>60</v>
      </c>
      <c r="N92" s="15">
        <v>81</v>
      </c>
      <c r="O92" s="14">
        <f t="shared" si="10"/>
        <v>100</v>
      </c>
      <c r="P92" s="15">
        <v>100</v>
      </c>
      <c r="Q92" s="15">
        <v>100</v>
      </c>
      <c r="R92" s="15">
        <v>100</v>
      </c>
      <c r="S92" s="14">
        <f t="shared" si="11"/>
        <v>96.5</v>
      </c>
      <c r="T92" s="15">
        <v>92</v>
      </c>
      <c r="U92" s="15">
        <v>97</v>
      </c>
      <c r="V92" s="16">
        <v>99</v>
      </c>
    </row>
    <row r="93" spans="1:22" ht="48" customHeight="1" x14ac:dyDescent="0.3">
      <c r="A93" s="2">
        <v>81</v>
      </c>
      <c r="B93" s="23" t="s">
        <v>111</v>
      </c>
      <c r="C93" s="29">
        <f t="shared" si="6"/>
        <v>92</v>
      </c>
      <c r="D93" s="14">
        <f t="shared" si="7"/>
        <v>80.5</v>
      </c>
      <c r="E93" s="15">
        <f>(50+100)/2</f>
        <v>75</v>
      </c>
      <c r="F93" s="15">
        <v>60</v>
      </c>
      <c r="G93" s="15">
        <v>100</v>
      </c>
      <c r="H93" s="14">
        <f t="shared" si="8"/>
        <v>99.5</v>
      </c>
      <c r="I93" s="15">
        <v>100</v>
      </c>
      <c r="J93" s="15">
        <v>99</v>
      </c>
      <c r="K93" s="14">
        <f t="shared" si="9"/>
        <v>80</v>
      </c>
      <c r="L93" s="15">
        <v>60</v>
      </c>
      <c r="M93" s="15">
        <v>80</v>
      </c>
      <c r="N93" s="15">
        <v>100</v>
      </c>
      <c r="O93" s="14">
        <f t="shared" si="10"/>
        <v>100</v>
      </c>
      <c r="P93" s="15">
        <v>100</v>
      </c>
      <c r="Q93" s="15">
        <v>100</v>
      </c>
      <c r="R93" s="15">
        <v>100</v>
      </c>
      <c r="S93" s="14">
        <f t="shared" si="11"/>
        <v>100</v>
      </c>
      <c r="T93" s="15">
        <v>100</v>
      </c>
      <c r="U93" s="15">
        <v>100</v>
      </c>
      <c r="V93" s="16">
        <v>100</v>
      </c>
    </row>
    <row r="94" spans="1:22" ht="55.5" customHeight="1" x14ac:dyDescent="0.3">
      <c r="A94" s="2">
        <v>82</v>
      </c>
      <c r="B94" s="23" t="s">
        <v>112</v>
      </c>
      <c r="C94" s="29">
        <f t="shared" si="6"/>
        <v>99.12</v>
      </c>
      <c r="D94" s="14">
        <f t="shared" si="7"/>
        <v>96.25</v>
      </c>
      <c r="E94" s="15">
        <f>(75+100)/2</f>
        <v>87.5</v>
      </c>
      <c r="F94" s="15">
        <v>100</v>
      </c>
      <c r="G94" s="15">
        <v>100</v>
      </c>
      <c r="H94" s="14">
        <f t="shared" si="8"/>
        <v>99.5</v>
      </c>
      <c r="I94" s="15">
        <v>100</v>
      </c>
      <c r="J94" s="15">
        <v>99</v>
      </c>
      <c r="K94" s="14">
        <f t="shared" si="9"/>
        <v>99.85</v>
      </c>
      <c r="L94" s="15">
        <v>100</v>
      </c>
      <c r="M94" s="15">
        <v>100</v>
      </c>
      <c r="N94" s="15">
        <v>99.5</v>
      </c>
      <c r="O94" s="14">
        <f t="shared" si="10"/>
        <v>100</v>
      </c>
      <c r="P94" s="15">
        <v>100</v>
      </c>
      <c r="Q94" s="15">
        <v>100</v>
      </c>
      <c r="R94" s="15">
        <v>100</v>
      </c>
      <c r="S94" s="14">
        <f t="shared" si="11"/>
        <v>100</v>
      </c>
      <c r="T94" s="15">
        <v>100</v>
      </c>
      <c r="U94" s="15">
        <v>100</v>
      </c>
      <c r="V94" s="15">
        <v>100</v>
      </c>
    </row>
    <row r="95" spans="1:22" ht="51.75" customHeight="1" x14ac:dyDescent="0.3">
      <c r="A95" s="2">
        <v>83</v>
      </c>
      <c r="B95" s="23" t="s">
        <v>113</v>
      </c>
      <c r="C95" s="29">
        <f t="shared" si="6"/>
        <v>91.7</v>
      </c>
      <c r="D95" s="14">
        <f t="shared" si="7"/>
        <v>96.7</v>
      </c>
      <c r="E95" s="15">
        <f>(90+100)/2</f>
        <v>95</v>
      </c>
      <c r="F95" s="15">
        <v>100</v>
      </c>
      <c r="G95" s="15">
        <v>95.5</v>
      </c>
      <c r="H95" s="14">
        <f t="shared" si="8"/>
        <v>96</v>
      </c>
      <c r="I95" s="15">
        <v>100</v>
      </c>
      <c r="J95" s="15">
        <v>92</v>
      </c>
      <c r="K95" s="14">
        <f t="shared" si="9"/>
        <v>75.2</v>
      </c>
      <c r="L95" s="15">
        <v>60</v>
      </c>
      <c r="M95" s="15">
        <v>80</v>
      </c>
      <c r="N95" s="15">
        <v>84</v>
      </c>
      <c r="O95" s="14">
        <f t="shared" si="10"/>
        <v>94.800000000000011</v>
      </c>
      <c r="P95" s="15">
        <v>93</v>
      </c>
      <c r="Q95" s="15">
        <v>96</v>
      </c>
      <c r="R95" s="15">
        <v>96</v>
      </c>
      <c r="S95" s="14">
        <f t="shared" si="11"/>
        <v>95.8</v>
      </c>
      <c r="T95" s="15">
        <v>97</v>
      </c>
      <c r="U95" s="15">
        <v>96</v>
      </c>
      <c r="V95" s="16">
        <v>95</v>
      </c>
    </row>
    <row r="96" spans="1:22" ht="55.5" customHeight="1" x14ac:dyDescent="0.3">
      <c r="A96" s="2">
        <v>84</v>
      </c>
      <c r="B96" s="23" t="s">
        <v>114</v>
      </c>
      <c r="C96" s="29">
        <f t="shared" si="6"/>
        <v>98.35</v>
      </c>
      <c r="D96" s="14">
        <f t="shared" si="7"/>
        <v>97.75</v>
      </c>
      <c r="E96" s="15">
        <f>(85+100)/2</f>
        <v>92.5</v>
      </c>
      <c r="F96" s="15">
        <v>100</v>
      </c>
      <c r="G96" s="15">
        <v>100</v>
      </c>
      <c r="H96" s="14">
        <f t="shared" si="8"/>
        <v>100</v>
      </c>
      <c r="I96" s="15">
        <v>100</v>
      </c>
      <c r="J96" s="15">
        <v>100</v>
      </c>
      <c r="K96" s="14">
        <f t="shared" si="9"/>
        <v>94</v>
      </c>
      <c r="L96" s="15">
        <v>80</v>
      </c>
      <c r="M96" s="15">
        <v>100</v>
      </c>
      <c r="N96" s="15">
        <v>100</v>
      </c>
      <c r="O96" s="14">
        <f t="shared" si="10"/>
        <v>100</v>
      </c>
      <c r="P96" s="15">
        <v>100</v>
      </c>
      <c r="Q96" s="15">
        <v>100</v>
      </c>
      <c r="R96" s="15">
        <v>100</v>
      </c>
      <c r="S96" s="14">
        <f t="shared" si="11"/>
        <v>100</v>
      </c>
      <c r="T96" s="15">
        <v>100</v>
      </c>
      <c r="U96" s="15">
        <v>100</v>
      </c>
      <c r="V96" s="16">
        <v>100</v>
      </c>
    </row>
    <row r="97" spans="1:22" ht="51.75" customHeight="1" x14ac:dyDescent="0.3">
      <c r="A97" s="2">
        <v>85</v>
      </c>
      <c r="B97" s="23" t="s">
        <v>115</v>
      </c>
      <c r="C97" s="29">
        <f t="shared" si="6"/>
        <v>89.570000000000007</v>
      </c>
      <c r="D97" s="14">
        <f t="shared" si="7"/>
        <v>97</v>
      </c>
      <c r="E97" s="15">
        <f>(80+100)/2</f>
        <v>90</v>
      </c>
      <c r="F97" s="15">
        <v>100</v>
      </c>
      <c r="G97" s="15">
        <v>100</v>
      </c>
      <c r="H97" s="14">
        <f t="shared" si="8"/>
        <v>99.75</v>
      </c>
      <c r="I97" s="15">
        <v>100</v>
      </c>
      <c r="J97" s="15">
        <v>99.5</v>
      </c>
      <c r="K97" s="14">
        <f t="shared" si="9"/>
        <v>51.099999999999994</v>
      </c>
      <c r="L97" s="15">
        <v>20</v>
      </c>
      <c r="M97" s="15">
        <v>40</v>
      </c>
      <c r="N97" s="15">
        <v>97</v>
      </c>
      <c r="O97" s="14">
        <f t="shared" si="10"/>
        <v>100</v>
      </c>
      <c r="P97" s="15">
        <v>100</v>
      </c>
      <c r="Q97" s="15">
        <v>100</v>
      </c>
      <c r="R97" s="15">
        <v>100</v>
      </c>
      <c r="S97" s="14">
        <f t="shared" si="11"/>
        <v>100</v>
      </c>
      <c r="T97" s="15">
        <v>100</v>
      </c>
      <c r="U97" s="15">
        <v>100</v>
      </c>
      <c r="V97" s="16">
        <v>100</v>
      </c>
    </row>
    <row r="98" spans="1:22" ht="58.5" customHeight="1" x14ac:dyDescent="0.3">
      <c r="A98" s="2">
        <v>86</v>
      </c>
      <c r="B98" s="23" t="s">
        <v>116</v>
      </c>
      <c r="C98" s="29">
        <f t="shared" si="6"/>
        <v>93.45</v>
      </c>
      <c r="D98" s="14">
        <f t="shared" si="7"/>
        <v>97.75</v>
      </c>
      <c r="E98" s="15">
        <f>(85+100)/2</f>
        <v>92.5</v>
      </c>
      <c r="F98" s="15">
        <v>100</v>
      </c>
      <c r="G98" s="15">
        <v>100</v>
      </c>
      <c r="H98" s="14">
        <f t="shared" si="8"/>
        <v>100</v>
      </c>
      <c r="I98" s="15">
        <v>100</v>
      </c>
      <c r="J98" s="15">
        <v>100</v>
      </c>
      <c r="K98" s="14">
        <f t="shared" si="9"/>
        <v>72</v>
      </c>
      <c r="L98" s="15">
        <v>60</v>
      </c>
      <c r="M98" s="15">
        <v>60</v>
      </c>
      <c r="N98" s="15">
        <v>100</v>
      </c>
      <c r="O98" s="14">
        <f t="shared" si="10"/>
        <v>99.2</v>
      </c>
      <c r="P98" s="15">
        <v>100</v>
      </c>
      <c r="Q98" s="15">
        <v>98</v>
      </c>
      <c r="R98" s="15">
        <v>100</v>
      </c>
      <c r="S98" s="14">
        <f t="shared" si="11"/>
        <v>98.3</v>
      </c>
      <c r="T98" s="15">
        <v>96</v>
      </c>
      <c r="U98" s="15">
        <v>100</v>
      </c>
      <c r="V98" s="16">
        <v>99</v>
      </c>
    </row>
    <row r="99" spans="1:22" ht="55.5" customHeight="1" x14ac:dyDescent="0.3">
      <c r="A99" s="2">
        <v>87</v>
      </c>
      <c r="B99" s="23" t="s">
        <v>117</v>
      </c>
      <c r="C99" s="29">
        <f t="shared" si="6"/>
        <v>95.320000000000007</v>
      </c>
      <c r="D99" s="14">
        <f t="shared" si="7"/>
        <v>100</v>
      </c>
      <c r="E99" s="15">
        <f>(100+100)/2</f>
        <v>100</v>
      </c>
      <c r="F99" s="15">
        <v>100</v>
      </c>
      <c r="G99" s="15">
        <v>100</v>
      </c>
      <c r="H99" s="14">
        <f t="shared" si="8"/>
        <v>97.5</v>
      </c>
      <c r="I99" s="15">
        <v>100</v>
      </c>
      <c r="J99" s="15">
        <v>95</v>
      </c>
      <c r="K99" s="14">
        <f t="shared" si="9"/>
        <v>79.099999999999994</v>
      </c>
      <c r="L99" s="15">
        <v>60</v>
      </c>
      <c r="M99" s="15">
        <v>80</v>
      </c>
      <c r="N99" s="15">
        <v>97</v>
      </c>
      <c r="O99" s="14">
        <f t="shared" si="10"/>
        <v>100</v>
      </c>
      <c r="P99" s="15">
        <v>100</v>
      </c>
      <c r="Q99" s="15">
        <v>100</v>
      </c>
      <c r="R99" s="15">
        <v>100</v>
      </c>
      <c r="S99" s="14">
        <f t="shared" si="11"/>
        <v>100</v>
      </c>
      <c r="T99" s="15">
        <v>100</v>
      </c>
      <c r="U99" s="15">
        <v>100</v>
      </c>
      <c r="V99" s="16">
        <v>100</v>
      </c>
    </row>
    <row r="100" spans="1:22" ht="49.5" customHeight="1" x14ac:dyDescent="0.3">
      <c r="A100" s="2">
        <v>88</v>
      </c>
      <c r="B100" s="23" t="s">
        <v>118</v>
      </c>
      <c r="C100" s="29">
        <f t="shared" si="6"/>
        <v>92.37</v>
      </c>
      <c r="D100" s="14">
        <f t="shared" si="7"/>
        <v>99.25</v>
      </c>
      <c r="E100" s="15">
        <f>(95+100)/2</f>
        <v>97.5</v>
      </c>
      <c r="F100" s="15">
        <v>100</v>
      </c>
      <c r="G100" s="15">
        <v>100</v>
      </c>
      <c r="H100" s="14">
        <f t="shared" si="8"/>
        <v>99</v>
      </c>
      <c r="I100" s="15">
        <v>100</v>
      </c>
      <c r="J100" s="15">
        <v>98</v>
      </c>
      <c r="K100" s="14">
        <f t="shared" si="9"/>
        <v>63.599999999999994</v>
      </c>
      <c r="L100" s="15">
        <v>40</v>
      </c>
      <c r="M100" s="15">
        <v>60</v>
      </c>
      <c r="N100" s="15">
        <v>92</v>
      </c>
      <c r="O100" s="14">
        <f t="shared" si="10"/>
        <v>100</v>
      </c>
      <c r="P100" s="15">
        <v>100</v>
      </c>
      <c r="Q100" s="15">
        <v>100</v>
      </c>
      <c r="R100" s="15">
        <v>100</v>
      </c>
      <c r="S100" s="14">
        <f t="shared" si="11"/>
        <v>100</v>
      </c>
      <c r="T100" s="15">
        <v>100</v>
      </c>
      <c r="U100" s="15">
        <v>100</v>
      </c>
      <c r="V100" s="16">
        <v>100</v>
      </c>
    </row>
    <row r="101" spans="1:22" ht="44.25" customHeight="1" x14ac:dyDescent="0.3">
      <c r="A101" s="2">
        <v>89</v>
      </c>
      <c r="B101" s="23" t="s">
        <v>119</v>
      </c>
      <c r="C101" s="29">
        <f t="shared" si="6"/>
        <v>95.84</v>
      </c>
      <c r="D101" s="14">
        <f t="shared" si="7"/>
        <v>95.5</v>
      </c>
      <c r="E101" s="15">
        <f>(70+100)/2</f>
        <v>85</v>
      </c>
      <c r="F101" s="15">
        <v>100</v>
      </c>
      <c r="G101" s="15">
        <v>100</v>
      </c>
      <c r="H101" s="14">
        <f t="shared" si="8"/>
        <v>100</v>
      </c>
      <c r="I101" s="15">
        <v>100</v>
      </c>
      <c r="J101" s="15">
        <v>100</v>
      </c>
      <c r="K101" s="14">
        <f t="shared" si="9"/>
        <v>83.7</v>
      </c>
      <c r="L101" s="15">
        <v>100</v>
      </c>
      <c r="M101" s="15">
        <v>60</v>
      </c>
      <c r="N101" s="15">
        <v>99</v>
      </c>
      <c r="O101" s="14">
        <f t="shared" si="10"/>
        <v>100</v>
      </c>
      <c r="P101" s="15">
        <v>100</v>
      </c>
      <c r="Q101" s="15">
        <v>100</v>
      </c>
      <c r="R101" s="15">
        <v>100</v>
      </c>
      <c r="S101" s="14">
        <f t="shared" si="11"/>
        <v>100</v>
      </c>
      <c r="T101" s="15">
        <v>100</v>
      </c>
      <c r="U101" s="15">
        <v>100</v>
      </c>
      <c r="V101" s="15">
        <v>100</v>
      </c>
    </row>
    <row r="102" spans="1:22" ht="51" customHeight="1" x14ac:dyDescent="0.3">
      <c r="A102" s="2">
        <v>90</v>
      </c>
      <c r="B102" s="23" t="s">
        <v>120</v>
      </c>
      <c r="C102" s="29">
        <f t="shared" si="6"/>
        <v>84.3</v>
      </c>
      <c r="D102" s="14">
        <f t="shared" si="7"/>
        <v>54.800000000000004</v>
      </c>
      <c r="E102" s="26">
        <f>(0+100)/2</f>
        <v>50</v>
      </c>
      <c r="F102" s="26">
        <v>0</v>
      </c>
      <c r="G102" s="26">
        <v>99.5</v>
      </c>
      <c r="H102" s="14">
        <f t="shared" si="8"/>
        <v>96.5</v>
      </c>
      <c r="I102" s="15">
        <v>100</v>
      </c>
      <c r="J102" s="15">
        <v>93</v>
      </c>
      <c r="K102" s="14">
        <f t="shared" si="9"/>
        <v>71.7</v>
      </c>
      <c r="L102" s="15">
        <v>80</v>
      </c>
      <c r="M102" s="15">
        <v>60</v>
      </c>
      <c r="N102" s="15">
        <v>79</v>
      </c>
      <c r="O102" s="14">
        <f t="shared" si="10"/>
        <v>99.6</v>
      </c>
      <c r="P102" s="15">
        <v>99</v>
      </c>
      <c r="Q102" s="15">
        <v>100</v>
      </c>
      <c r="R102" s="15">
        <v>100</v>
      </c>
      <c r="S102" s="14">
        <f t="shared" si="11"/>
        <v>98.9</v>
      </c>
      <c r="T102" s="15">
        <v>100</v>
      </c>
      <c r="U102" s="15">
        <v>99.5</v>
      </c>
      <c r="V102" s="16">
        <v>98</v>
      </c>
    </row>
    <row r="103" spans="1:22" ht="52.5" customHeight="1" x14ac:dyDescent="0.3">
      <c r="A103" s="2">
        <v>91</v>
      </c>
      <c r="B103" s="23" t="s">
        <v>121</v>
      </c>
      <c r="C103" s="29">
        <f t="shared" si="6"/>
        <v>95.53</v>
      </c>
      <c r="D103" s="14">
        <f t="shared" si="7"/>
        <v>99.25</v>
      </c>
      <c r="E103" s="15">
        <f>(95+100)/2</f>
        <v>97.5</v>
      </c>
      <c r="F103" s="15">
        <v>100</v>
      </c>
      <c r="G103" s="15">
        <v>100</v>
      </c>
      <c r="H103" s="14">
        <f t="shared" si="8"/>
        <v>100</v>
      </c>
      <c r="I103" s="15">
        <v>100</v>
      </c>
      <c r="J103" s="15">
        <v>100</v>
      </c>
      <c r="K103" s="14">
        <f t="shared" si="9"/>
        <v>80</v>
      </c>
      <c r="L103" s="15">
        <v>60</v>
      </c>
      <c r="M103" s="15">
        <v>80</v>
      </c>
      <c r="N103" s="15">
        <v>100</v>
      </c>
      <c r="O103" s="14">
        <f t="shared" si="10"/>
        <v>99.6</v>
      </c>
      <c r="P103" s="15">
        <v>100</v>
      </c>
      <c r="Q103" s="15">
        <v>99</v>
      </c>
      <c r="R103" s="15">
        <v>100</v>
      </c>
      <c r="S103" s="14">
        <f t="shared" si="11"/>
        <v>98.8</v>
      </c>
      <c r="T103" s="15">
        <v>96</v>
      </c>
      <c r="U103" s="15">
        <v>100</v>
      </c>
      <c r="V103" s="16">
        <v>100</v>
      </c>
    </row>
    <row r="104" spans="1:22" ht="57.75" customHeight="1" x14ac:dyDescent="0.3">
      <c r="A104" s="2">
        <v>92</v>
      </c>
      <c r="B104" s="23" t="s">
        <v>122</v>
      </c>
      <c r="C104" s="29">
        <f t="shared" si="6"/>
        <v>87.539999999999992</v>
      </c>
      <c r="D104" s="14">
        <f t="shared" si="7"/>
        <v>93.6</v>
      </c>
      <c r="E104" s="15">
        <f>(60+100)/2</f>
        <v>80</v>
      </c>
      <c r="F104" s="15">
        <v>100</v>
      </c>
      <c r="G104" s="15">
        <v>99</v>
      </c>
      <c r="H104" s="14">
        <f t="shared" si="8"/>
        <v>96.5</v>
      </c>
      <c r="I104" s="15">
        <v>100</v>
      </c>
      <c r="J104" s="15">
        <v>93</v>
      </c>
      <c r="K104" s="14">
        <f t="shared" si="9"/>
        <v>48.9</v>
      </c>
      <c r="L104" s="15">
        <v>0</v>
      </c>
      <c r="M104" s="15">
        <v>60</v>
      </c>
      <c r="N104" s="15">
        <v>83</v>
      </c>
      <c r="O104" s="14">
        <f t="shared" si="10"/>
        <v>99</v>
      </c>
      <c r="P104" s="15">
        <v>100</v>
      </c>
      <c r="Q104" s="15">
        <v>98</v>
      </c>
      <c r="R104" s="15">
        <v>99</v>
      </c>
      <c r="S104" s="14">
        <f t="shared" si="11"/>
        <v>99.7</v>
      </c>
      <c r="T104" s="15">
        <v>99</v>
      </c>
      <c r="U104" s="15">
        <v>100</v>
      </c>
      <c r="V104" s="16">
        <v>100</v>
      </c>
    </row>
    <row r="105" spans="1:22" ht="58.5" customHeight="1" x14ac:dyDescent="0.3">
      <c r="A105" s="2">
        <v>93</v>
      </c>
      <c r="B105" s="23" t="s">
        <v>123</v>
      </c>
      <c r="C105" s="29">
        <f t="shared" si="6"/>
        <v>77.97</v>
      </c>
      <c r="D105" s="14">
        <f t="shared" si="7"/>
        <v>90.65</v>
      </c>
      <c r="E105" s="15">
        <f>(95+100)/2</f>
        <v>97.5</v>
      </c>
      <c r="F105" s="15">
        <v>100</v>
      </c>
      <c r="G105" s="15">
        <v>78.5</v>
      </c>
      <c r="H105" s="14">
        <f t="shared" si="8"/>
        <v>87.5</v>
      </c>
      <c r="I105" s="15">
        <v>100</v>
      </c>
      <c r="J105" s="15">
        <v>75</v>
      </c>
      <c r="K105" s="14">
        <f t="shared" si="9"/>
        <v>57.8</v>
      </c>
      <c r="L105" s="15">
        <v>20</v>
      </c>
      <c r="M105" s="15">
        <v>80</v>
      </c>
      <c r="N105" s="15">
        <v>66</v>
      </c>
      <c r="O105" s="14">
        <f t="shared" si="10"/>
        <v>83.2</v>
      </c>
      <c r="P105" s="15">
        <v>96</v>
      </c>
      <c r="Q105" s="15">
        <v>75</v>
      </c>
      <c r="R105" s="15">
        <v>74</v>
      </c>
      <c r="S105" s="14">
        <f t="shared" si="11"/>
        <v>70.7</v>
      </c>
      <c r="T105" s="15">
        <v>73</v>
      </c>
      <c r="U105" s="15">
        <v>74</v>
      </c>
      <c r="V105" s="16">
        <v>68</v>
      </c>
    </row>
    <row r="106" spans="1:22" ht="43.5" customHeight="1" x14ac:dyDescent="0.3">
      <c r="A106" s="2">
        <v>94</v>
      </c>
      <c r="B106" s="23" t="s">
        <v>124</v>
      </c>
      <c r="C106" s="29">
        <f t="shared" si="6"/>
        <v>88.6</v>
      </c>
      <c r="D106" s="14">
        <f t="shared" si="7"/>
        <v>73.5</v>
      </c>
      <c r="E106" s="26">
        <f>(30+100)/2</f>
        <v>65</v>
      </c>
      <c r="F106" s="26">
        <v>60</v>
      </c>
      <c r="G106" s="15">
        <v>90</v>
      </c>
      <c r="H106" s="14">
        <f t="shared" si="8"/>
        <v>92</v>
      </c>
      <c r="I106" s="15">
        <v>100</v>
      </c>
      <c r="J106" s="15">
        <v>84</v>
      </c>
      <c r="K106" s="14">
        <f t="shared" si="9"/>
        <v>95.2</v>
      </c>
      <c r="L106" s="15">
        <v>100</v>
      </c>
      <c r="M106" s="15">
        <v>100</v>
      </c>
      <c r="N106" s="15">
        <v>84</v>
      </c>
      <c r="O106" s="14">
        <f t="shared" si="10"/>
        <v>88.6</v>
      </c>
      <c r="P106" s="15">
        <v>86</v>
      </c>
      <c r="Q106" s="15">
        <v>88</v>
      </c>
      <c r="R106" s="15">
        <v>95</v>
      </c>
      <c r="S106" s="14">
        <f t="shared" si="11"/>
        <v>93.7</v>
      </c>
      <c r="T106" s="15">
        <v>95</v>
      </c>
      <c r="U106" s="15">
        <v>96</v>
      </c>
      <c r="V106" s="16">
        <v>92</v>
      </c>
    </row>
    <row r="107" spans="1:22" ht="44.25" customHeight="1" x14ac:dyDescent="0.3">
      <c r="A107" s="2">
        <v>95</v>
      </c>
      <c r="B107" s="23" t="s">
        <v>125</v>
      </c>
      <c r="C107" s="29">
        <f t="shared" si="6"/>
        <v>87.76</v>
      </c>
      <c r="D107" s="14">
        <f t="shared" si="7"/>
        <v>54.800000000000004</v>
      </c>
      <c r="E107" s="26">
        <f>(0+100)/2</f>
        <v>50</v>
      </c>
      <c r="F107" s="26">
        <v>0</v>
      </c>
      <c r="G107" s="15">
        <v>99.5</v>
      </c>
      <c r="H107" s="14">
        <f t="shared" si="8"/>
        <v>100</v>
      </c>
      <c r="I107" s="15">
        <v>100</v>
      </c>
      <c r="J107" s="15">
        <v>100</v>
      </c>
      <c r="K107" s="14">
        <f t="shared" si="9"/>
        <v>84</v>
      </c>
      <c r="L107" s="15">
        <v>100</v>
      </c>
      <c r="M107" s="15">
        <v>60</v>
      </c>
      <c r="N107" s="15">
        <v>100</v>
      </c>
      <c r="O107" s="14">
        <f t="shared" si="10"/>
        <v>100</v>
      </c>
      <c r="P107" s="15">
        <v>100</v>
      </c>
      <c r="Q107" s="15">
        <v>100</v>
      </c>
      <c r="R107" s="15">
        <v>100</v>
      </c>
      <c r="S107" s="14">
        <f t="shared" si="11"/>
        <v>100</v>
      </c>
      <c r="T107" s="15">
        <v>100</v>
      </c>
      <c r="U107" s="15">
        <v>100</v>
      </c>
      <c r="V107" s="16">
        <v>100</v>
      </c>
    </row>
    <row r="108" spans="1:22" ht="52.5" customHeight="1" x14ac:dyDescent="0.3">
      <c r="A108" s="2">
        <v>96</v>
      </c>
      <c r="B108" s="23" t="s">
        <v>126</v>
      </c>
      <c r="C108" s="29">
        <f t="shared" si="6"/>
        <v>89.12</v>
      </c>
      <c r="D108" s="14">
        <f t="shared" si="7"/>
        <v>54.6</v>
      </c>
      <c r="E108" s="26">
        <f>(0+100)/2</f>
        <v>50</v>
      </c>
      <c r="F108" s="26">
        <v>0</v>
      </c>
      <c r="G108" s="15">
        <v>99</v>
      </c>
      <c r="H108" s="14">
        <f t="shared" si="8"/>
        <v>99</v>
      </c>
      <c r="I108" s="15">
        <v>100</v>
      </c>
      <c r="J108" s="15">
        <v>98</v>
      </c>
      <c r="K108" s="14">
        <f t="shared" si="9"/>
        <v>92</v>
      </c>
      <c r="L108" s="15">
        <v>100</v>
      </c>
      <c r="M108" s="15">
        <v>80</v>
      </c>
      <c r="N108" s="15">
        <v>100</v>
      </c>
      <c r="O108" s="14">
        <f t="shared" si="10"/>
        <v>100</v>
      </c>
      <c r="P108" s="15">
        <v>100</v>
      </c>
      <c r="Q108" s="15">
        <v>100</v>
      </c>
      <c r="R108" s="15">
        <v>100</v>
      </c>
      <c r="S108" s="14">
        <f t="shared" si="11"/>
        <v>100</v>
      </c>
      <c r="T108" s="15">
        <v>100</v>
      </c>
      <c r="U108" s="15">
        <v>100</v>
      </c>
      <c r="V108" s="15">
        <v>100</v>
      </c>
    </row>
    <row r="109" spans="1:22" ht="56.25" customHeight="1" x14ac:dyDescent="0.3">
      <c r="A109" s="2">
        <v>97</v>
      </c>
      <c r="B109" s="23" t="s">
        <v>127</v>
      </c>
      <c r="C109" s="29">
        <f t="shared" si="6"/>
        <v>90.960000000000008</v>
      </c>
      <c r="D109" s="14">
        <f t="shared" si="7"/>
        <v>75.900000000000006</v>
      </c>
      <c r="E109" s="26">
        <f>(30+100)/2</f>
        <v>65</v>
      </c>
      <c r="F109" s="26">
        <v>60</v>
      </c>
      <c r="G109" s="15">
        <v>96</v>
      </c>
      <c r="H109" s="14">
        <f t="shared" si="8"/>
        <v>99</v>
      </c>
      <c r="I109" s="15">
        <v>100</v>
      </c>
      <c r="J109" s="15">
        <v>98</v>
      </c>
      <c r="K109" s="14">
        <f t="shared" si="9"/>
        <v>81.599999999999994</v>
      </c>
      <c r="L109" s="15">
        <v>100</v>
      </c>
      <c r="M109" s="15">
        <v>60</v>
      </c>
      <c r="N109" s="15">
        <v>92</v>
      </c>
      <c r="O109" s="14">
        <f t="shared" si="10"/>
        <v>100</v>
      </c>
      <c r="P109" s="15">
        <v>100</v>
      </c>
      <c r="Q109" s="15">
        <v>100</v>
      </c>
      <c r="R109" s="15">
        <v>100</v>
      </c>
      <c r="S109" s="14">
        <f t="shared" si="11"/>
        <v>98.3</v>
      </c>
      <c r="T109" s="15">
        <v>95</v>
      </c>
      <c r="U109" s="15">
        <v>99</v>
      </c>
      <c r="V109" s="16">
        <v>100</v>
      </c>
    </row>
    <row r="110" spans="1:22" ht="51.75" customHeight="1" x14ac:dyDescent="0.3">
      <c r="A110" s="2">
        <v>98</v>
      </c>
      <c r="B110" s="23" t="s">
        <v>128</v>
      </c>
      <c r="C110" s="29">
        <f t="shared" si="6"/>
        <v>85.76</v>
      </c>
      <c r="D110" s="14">
        <f t="shared" si="7"/>
        <v>53.6</v>
      </c>
      <c r="E110" s="26">
        <f>(0+100)/2</f>
        <v>50</v>
      </c>
      <c r="F110" s="26">
        <v>0</v>
      </c>
      <c r="G110" s="15">
        <v>96.5</v>
      </c>
      <c r="H110" s="14">
        <f t="shared" si="8"/>
        <v>94</v>
      </c>
      <c r="I110" s="15">
        <v>100</v>
      </c>
      <c r="J110" s="15">
        <v>88</v>
      </c>
      <c r="K110" s="14">
        <f t="shared" si="9"/>
        <v>84</v>
      </c>
      <c r="L110" s="15">
        <v>100</v>
      </c>
      <c r="M110" s="15">
        <v>60</v>
      </c>
      <c r="N110" s="15">
        <v>100</v>
      </c>
      <c r="O110" s="14">
        <f t="shared" si="10"/>
        <v>100</v>
      </c>
      <c r="P110" s="15">
        <v>100</v>
      </c>
      <c r="Q110" s="15">
        <v>100</v>
      </c>
      <c r="R110" s="15">
        <v>100</v>
      </c>
      <c r="S110" s="14">
        <f t="shared" si="11"/>
        <v>97.2</v>
      </c>
      <c r="T110" s="15">
        <v>94</v>
      </c>
      <c r="U110" s="15">
        <v>100</v>
      </c>
      <c r="V110" s="16">
        <v>98</v>
      </c>
    </row>
    <row r="111" spans="1:22" ht="43.5" customHeight="1" x14ac:dyDescent="0.3">
      <c r="A111" s="2">
        <v>99</v>
      </c>
      <c r="B111" s="23" t="s">
        <v>129</v>
      </c>
      <c r="C111" s="29">
        <f t="shared" si="6"/>
        <v>94.5</v>
      </c>
      <c r="D111" s="14">
        <f t="shared" si="7"/>
        <v>80.5</v>
      </c>
      <c r="E111" s="15">
        <f>(50+100)/2</f>
        <v>75</v>
      </c>
      <c r="F111" s="15">
        <v>60</v>
      </c>
      <c r="G111" s="15">
        <v>100</v>
      </c>
      <c r="H111" s="14">
        <f t="shared" si="8"/>
        <v>100</v>
      </c>
      <c r="I111" s="15">
        <v>100</v>
      </c>
      <c r="J111" s="15">
        <v>100</v>
      </c>
      <c r="K111" s="14">
        <f t="shared" si="9"/>
        <v>92</v>
      </c>
      <c r="L111" s="15">
        <v>100</v>
      </c>
      <c r="M111" s="15">
        <v>80</v>
      </c>
      <c r="N111" s="15">
        <v>100</v>
      </c>
      <c r="O111" s="14">
        <f t="shared" si="10"/>
        <v>100</v>
      </c>
      <c r="P111" s="15">
        <v>100</v>
      </c>
      <c r="Q111" s="15">
        <v>100</v>
      </c>
      <c r="R111" s="15">
        <v>100</v>
      </c>
      <c r="S111" s="14">
        <f t="shared" si="11"/>
        <v>100</v>
      </c>
      <c r="T111" s="15">
        <v>100</v>
      </c>
      <c r="U111" s="15">
        <v>100</v>
      </c>
      <c r="V111" s="15">
        <v>100</v>
      </c>
    </row>
    <row r="112" spans="1:22" ht="48" customHeight="1" x14ac:dyDescent="0.3">
      <c r="A112" s="2">
        <v>100</v>
      </c>
      <c r="B112" s="23" t="s">
        <v>130</v>
      </c>
      <c r="C112" s="29">
        <f t="shared" si="6"/>
        <v>89.19</v>
      </c>
      <c r="D112" s="14">
        <f t="shared" si="7"/>
        <v>61.95</v>
      </c>
      <c r="E112" s="26">
        <f>(5+100)/2</f>
        <v>52.5</v>
      </c>
      <c r="F112" s="26">
        <v>30</v>
      </c>
      <c r="G112" s="15">
        <v>93</v>
      </c>
      <c r="H112" s="14">
        <f>I112*0.5+J112*0.5</f>
        <v>100</v>
      </c>
      <c r="I112" s="15">
        <v>100</v>
      </c>
      <c r="J112" s="15">
        <v>100</v>
      </c>
      <c r="K112" s="14">
        <f t="shared" si="9"/>
        <v>84</v>
      </c>
      <c r="L112" s="15">
        <v>100</v>
      </c>
      <c r="M112" s="15">
        <v>60</v>
      </c>
      <c r="N112" s="15">
        <v>100</v>
      </c>
      <c r="O112" s="14">
        <f t="shared" si="10"/>
        <v>100</v>
      </c>
      <c r="P112" s="15">
        <v>100</v>
      </c>
      <c r="Q112" s="15">
        <v>100</v>
      </c>
      <c r="R112" s="15">
        <v>100</v>
      </c>
      <c r="S112" s="14">
        <f t="shared" si="11"/>
        <v>100</v>
      </c>
      <c r="T112" s="15">
        <v>100</v>
      </c>
      <c r="U112" s="15">
        <v>100</v>
      </c>
      <c r="V112" s="15">
        <v>100</v>
      </c>
    </row>
    <row r="113" spans="1:22" ht="47.25" customHeight="1" x14ac:dyDescent="0.3">
      <c r="A113" s="2">
        <v>101</v>
      </c>
      <c r="B113" s="23" t="s">
        <v>131</v>
      </c>
      <c r="C113" s="29">
        <f t="shared" si="6"/>
        <v>87.95</v>
      </c>
      <c r="D113" s="14">
        <f t="shared" si="7"/>
        <v>85.75</v>
      </c>
      <c r="E113" s="26">
        <f>(25+100)/2</f>
        <v>62.5</v>
      </c>
      <c r="F113" s="26">
        <v>90</v>
      </c>
      <c r="G113" s="15">
        <v>100</v>
      </c>
      <c r="H113" s="14">
        <f t="shared" si="8"/>
        <v>100</v>
      </c>
      <c r="I113" s="15">
        <v>100</v>
      </c>
      <c r="J113" s="15">
        <v>100</v>
      </c>
      <c r="K113" s="14">
        <f t="shared" si="9"/>
        <v>54</v>
      </c>
      <c r="L113" s="15">
        <v>100</v>
      </c>
      <c r="M113" s="15">
        <v>60</v>
      </c>
      <c r="N113" s="15">
        <v>0</v>
      </c>
      <c r="O113" s="14">
        <f t="shared" si="10"/>
        <v>100</v>
      </c>
      <c r="P113" s="15">
        <v>100</v>
      </c>
      <c r="Q113" s="15">
        <v>100</v>
      </c>
      <c r="R113" s="15">
        <v>100</v>
      </c>
      <c r="S113" s="14">
        <f t="shared" si="11"/>
        <v>100</v>
      </c>
      <c r="T113" s="15">
        <v>100</v>
      </c>
      <c r="U113" s="15">
        <v>100</v>
      </c>
      <c r="V113" s="15">
        <v>100</v>
      </c>
    </row>
    <row r="114" spans="1:22" ht="51.75" customHeight="1" x14ac:dyDescent="0.3">
      <c r="A114" s="2">
        <v>102</v>
      </c>
      <c r="B114" s="23" t="s">
        <v>132</v>
      </c>
      <c r="C114" s="29">
        <f t="shared" si="6"/>
        <v>91.11</v>
      </c>
      <c r="D114" s="14">
        <f t="shared" si="7"/>
        <v>84.35</v>
      </c>
      <c r="E114" s="26">
        <f>(25+100)/2</f>
        <v>62.5</v>
      </c>
      <c r="F114" s="26">
        <v>90</v>
      </c>
      <c r="G114" s="15">
        <v>96.5</v>
      </c>
      <c r="H114" s="14">
        <f t="shared" si="8"/>
        <v>100</v>
      </c>
      <c r="I114" s="15">
        <v>100</v>
      </c>
      <c r="J114" s="15">
        <v>100</v>
      </c>
      <c r="K114" s="14">
        <f t="shared" si="9"/>
        <v>80.7</v>
      </c>
      <c r="L114" s="15">
        <v>100</v>
      </c>
      <c r="M114" s="15">
        <v>60</v>
      </c>
      <c r="N114" s="15">
        <v>89</v>
      </c>
      <c r="O114" s="14">
        <f t="shared" si="10"/>
        <v>100</v>
      </c>
      <c r="P114" s="15">
        <v>100</v>
      </c>
      <c r="Q114" s="15">
        <v>100</v>
      </c>
      <c r="R114" s="15">
        <v>100</v>
      </c>
      <c r="S114" s="14">
        <f t="shared" si="11"/>
        <v>90.5</v>
      </c>
      <c r="T114" s="15">
        <v>75</v>
      </c>
      <c r="U114" s="15">
        <v>90</v>
      </c>
      <c r="V114" s="16">
        <v>100</v>
      </c>
    </row>
    <row r="115" spans="1:22" ht="51.75" customHeight="1" x14ac:dyDescent="0.3">
      <c r="A115" s="2">
        <v>103</v>
      </c>
      <c r="B115" s="23" t="s">
        <v>133</v>
      </c>
      <c r="C115" s="29">
        <f t="shared" si="6"/>
        <v>94.67</v>
      </c>
      <c r="D115" s="14">
        <f t="shared" si="7"/>
        <v>89.5</v>
      </c>
      <c r="E115" s="26">
        <f>(30+100)/2</f>
        <v>65</v>
      </c>
      <c r="F115" s="15">
        <v>100</v>
      </c>
      <c r="G115" s="15">
        <v>100</v>
      </c>
      <c r="H115" s="14">
        <f t="shared" si="8"/>
        <v>100</v>
      </c>
      <c r="I115" s="15">
        <v>100</v>
      </c>
      <c r="J115" s="15">
        <v>100</v>
      </c>
      <c r="K115" s="14">
        <f t="shared" si="9"/>
        <v>83.85</v>
      </c>
      <c r="L115" s="15">
        <v>100</v>
      </c>
      <c r="M115" s="15">
        <v>60</v>
      </c>
      <c r="N115" s="15">
        <v>99.5</v>
      </c>
      <c r="O115" s="14">
        <f t="shared" si="10"/>
        <v>100</v>
      </c>
      <c r="P115" s="15">
        <v>100</v>
      </c>
      <c r="Q115" s="15">
        <v>100</v>
      </c>
      <c r="R115" s="15">
        <v>100</v>
      </c>
      <c r="S115" s="14">
        <f t="shared" si="11"/>
        <v>100</v>
      </c>
      <c r="T115" s="15">
        <v>100</v>
      </c>
      <c r="U115" s="15">
        <v>100</v>
      </c>
      <c r="V115" s="15">
        <v>100</v>
      </c>
    </row>
    <row r="116" spans="1:22" ht="54.75" customHeight="1" x14ac:dyDescent="0.3">
      <c r="A116" s="2">
        <v>104</v>
      </c>
      <c r="B116" s="23" t="s">
        <v>134</v>
      </c>
      <c r="C116" s="29">
        <f t="shared" si="6"/>
        <v>92.22</v>
      </c>
      <c r="D116" s="14">
        <f t="shared" si="7"/>
        <v>74.5</v>
      </c>
      <c r="E116" s="26">
        <f>(10+100)/2</f>
        <v>55</v>
      </c>
      <c r="F116" s="26">
        <v>60</v>
      </c>
      <c r="G116" s="15">
        <v>100</v>
      </c>
      <c r="H116" s="14">
        <f t="shared" si="8"/>
        <v>99</v>
      </c>
      <c r="I116" s="15">
        <v>100</v>
      </c>
      <c r="J116" s="15">
        <v>98</v>
      </c>
      <c r="K116" s="14">
        <f t="shared" si="9"/>
        <v>90.2</v>
      </c>
      <c r="L116" s="15">
        <v>100</v>
      </c>
      <c r="M116" s="15">
        <v>80</v>
      </c>
      <c r="N116" s="15">
        <v>94</v>
      </c>
      <c r="O116" s="14">
        <f t="shared" si="10"/>
        <v>99.2</v>
      </c>
      <c r="P116" s="15">
        <v>98</v>
      </c>
      <c r="Q116" s="15">
        <v>100</v>
      </c>
      <c r="R116" s="15">
        <v>100</v>
      </c>
      <c r="S116" s="14">
        <f t="shared" si="11"/>
        <v>98.2</v>
      </c>
      <c r="T116" s="15">
        <v>94</v>
      </c>
      <c r="U116" s="15">
        <v>100</v>
      </c>
      <c r="V116" s="16">
        <v>100</v>
      </c>
    </row>
    <row r="117" spans="1:22" ht="47.25" customHeight="1" x14ac:dyDescent="0.3">
      <c r="A117" s="2">
        <v>105</v>
      </c>
      <c r="B117" s="23" t="s">
        <v>135</v>
      </c>
      <c r="C117" s="29">
        <f t="shared" si="6"/>
        <v>91.7</v>
      </c>
      <c r="D117" s="14">
        <f t="shared" si="7"/>
        <v>74.5</v>
      </c>
      <c r="E117" s="26">
        <f>(10+100)/2</f>
        <v>55</v>
      </c>
      <c r="F117" s="26">
        <v>60</v>
      </c>
      <c r="G117" s="15">
        <v>100</v>
      </c>
      <c r="H117" s="14">
        <f t="shared" si="8"/>
        <v>100</v>
      </c>
      <c r="I117" s="15">
        <v>100</v>
      </c>
      <c r="J117" s="15">
        <v>100</v>
      </c>
      <c r="K117" s="14">
        <f t="shared" si="9"/>
        <v>84</v>
      </c>
      <c r="L117" s="15">
        <v>100</v>
      </c>
      <c r="M117" s="15">
        <v>60</v>
      </c>
      <c r="N117" s="15">
        <v>100</v>
      </c>
      <c r="O117" s="14">
        <f t="shared" si="10"/>
        <v>100</v>
      </c>
      <c r="P117" s="15">
        <v>100</v>
      </c>
      <c r="Q117" s="15">
        <v>100</v>
      </c>
      <c r="R117" s="15">
        <v>100</v>
      </c>
      <c r="S117" s="14">
        <f t="shared" si="11"/>
        <v>100</v>
      </c>
      <c r="T117" s="15">
        <v>100</v>
      </c>
      <c r="U117" s="15">
        <v>100</v>
      </c>
      <c r="V117" s="15">
        <v>100</v>
      </c>
    </row>
    <row r="118" spans="1:22" ht="48" customHeight="1" x14ac:dyDescent="0.3">
      <c r="A118" s="2">
        <v>106</v>
      </c>
      <c r="B118" s="23" t="s">
        <v>136</v>
      </c>
      <c r="C118" s="29">
        <f t="shared" si="6"/>
        <v>96.85</v>
      </c>
      <c r="D118" s="14">
        <f t="shared" si="7"/>
        <v>99.050000000000011</v>
      </c>
      <c r="E118" s="15">
        <f>(95+100)/2</f>
        <v>97.5</v>
      </c>
      <c r="F118" s="15">
        <v>100</v>
      </c>
      <c r="G118" s="15">
        <v>99.5</v>
      </c>
      <c r="H118" s="14">
        <f t="shared" si="8"/>
        <v>98.5</v>
      </c>
      <c r="I118" s="15">
        <v>100</v>
      </c>
      <c r="J118" s="15">
        <v>97</v>
      </c>
      <c r="K118" s="14">
        <f t="shared" si="9"/>
        <v>87.7</v>
      </c>
      <c r="L118" s="15">
        <v>60</v>
      </c>
      <c r="M118" s="15">
        <v>100</v>
      </c>
      <c r="N118" s="15">
        <v>99</v>
      </c>
      <c r="O118" s="14">
        <f t="shared" si="10"/>
        <v>100</v>
      </c>
      <c r="P118" s="15">
        <v>100</v>
      </c>
      <c r="Q118" s="15">
        <v>100</v>
      </c>
      <c r="R118" s="15">
        <v>100</v>
      </c>
      <c r="S118" s="14">
        <f t="shared" si="11"/>
        <v>99</v>
      </c>
      <c r="T118" s="15">
        <v>100</v>
      </c>
      <c r="U118" s="15">
        <v>100</v>
      </c>
      <c r="V118" s="16">
        <v>98</v>
      </c>
    </row>
    <row r="119" spans="1:22" ht="42" customHeight="1" x14ac:dyDescent="0.3">
      <c r="A119" s="2">
        <v>107</v>
      </c>
      <c r="B119" s="23" t="s">
        <v>137</v>
      </c>
      <c r="C119" s="29">
        <f t="shared" si="6"/>
        <v>93.660000000000011</v>
      </c>
      <c r="D119" s="14">
        <f t="shared" si="7"/>
        <v>98.300000000000011</v>
      </c>
      <c r="E119" s="15">
        <f>(90+100)/2</f>
        <v>95</v>
      </c>
      <c r="F119" s="15">
        <v>100</v>
      </c>
      <c r="G119" s="15">
        <v>99.5</v>
      </c>
      <c r="H119" s="14">
        <f t="shared" si="8"/>
        <v>100</v>
      </c>
      <c r="I119" s="15">
        <v>100</v>
      </c>
      <c r="J119" s="15">
        <v>100</v>
      </c>
      <c r="K119" s="14">
        <f t="shared" si="9"/>
        <v>71.400000000000006</v>
      </c>
      <c r="L119" s="15">
        <v>60</v>
      </c>
      <c r="M119" s="15">
        <v>60</v>
      </c>
      <c r="N119" s="15">
        <v>98</v>
      </c>
      <c r="O119" s="14">
        <f t="shared" si="10"/>
        <v>99.800000000000011</v>
      </c>
      <c r="P119" s="15">
        <v>100</v>
      </c>
      <c r="Q119" s="15">
        <v>99.5</v>
      </c>
      <c r="R119" s="15">
        <v>100</v>
      </c>
      <c r="S119" s="14">
        <f t="shared" si="11"/>
        <v>98.8</v>
      </c>
      <c r="T119" s="15">
        <v>100</v>
      </c>
      <c r="U119" s="15">
        <v>99</v>
      </c>
      <c r="V119" s="16">
        <v>98</v>
      </c>
    </row>
    <row r="120" spans="1:22" ht="46.5" customHeight="1" x14ac:dyDescent="0.3">
      <c r="A120" s="2">
        <v>108</v>
      </c>
      <c r="B120" s="23" t="s">
        <v>138</v>
      </c>
      <c r="C120" s="29">
        <f t="shared" si="6"/>
        <v>91.78</v>
      </c>
      <c r="D120" s="14">
        <f t="shared" si="7"/>
        <v>98.5</v>
      </c>
      <c r="E120" s="15">
        <f>(90+100)/2</f>
        <v>95</v>
      </c>
      <c r="F120" s="15">
        <v>100</v>
      </c>
      <c r="G120" s="15">
        <v>100</v>
      </c>
      <c r="H120" s="14">
        <f t="shared" si="8"/>
        <v>99</v>
      </c>
      <c r="I120" s="15">
        <v>100</v>
      </c>
      <c r="J120" s="15">
        <v>98</v>
      </c>
      <c r="K120" s="14">
        <f t="shared" si="9"/>
        <v>63.599999999999994</v>
      </c>
      <c r="L120" s="15">
        <v>40</v>
      </c>
      <c r="M120" s="15">
        <v>60</v>
      </c>
      <c r="N120" s="15">
        <v>92</v>
      </c>
      <c r="O120" s="14">
        <f t="shared" si="10"/>
        <v>99.6</v>
      </c>
      <c r="P120" s="15">
        <v>100</v>
      </c>
      <c r="Q120" s="15">
        <v>99</v>
      </c>
      <c r="R120" s="15">
        <v>100</v>
      </c>
      <c r="S120" s="14">
        <f t="shared" si="11"/>
        <v>98.2</v>
      </c>
      <c r="T120" s="15">
        <v>98</v>
      </c>
      <c r="U120" s="15">
        <v>99</v>
      </c>
      <c r="V120" s="16">
        <v>98</v>
      </c>
    </row>
    <row r="121" spans="1:22" ht="48" customHeight="1" x14ac:dyDescent="0.3">
      <c r="A121" s="2">
        <v>109</v>
      </c>
      <c r="B121" s="23" t="s">
        <v>139</v>
      </c>
      <c r="C121" s="29">
        <f t="shared" si="6"/>
        <v>92.09</v>
      </c>
      <c r="D121" s="14">
        <f t="shared" si="7"/>
        <v>99.25</v>
      </c>
      <c r="E121" s="15">
        <f>(95+100)/2</f>
        <v>97.5</v>
      </c>
      <c r="F121" s="15">
        <v>100</v>
      </c>
      <c r="G121" s="15">
        <v>100</v>
      </c>
      <c r="H121" s="14">
        <f t="shared" si="8"/>
        <v>99.5</v>
      </c>
      <c r="I121" s="15">
        <v>100</v>
      </c>
      <c r="J121" s="15">
        <v>99</v>
      </c>
      <c r="K121" s="14">
        <f t="shared" si="9"/>
        <v>63</v>
      </c>
      <c r="L121" s="15">
        <v>40</v>
      </c>
      <c r="M121" s="15">
        <v>60</v>
      </c>
      <c r="N121" s="15">
        <v>90</v>
      </c>
      <c r="O121" s="14">
        <f t="shared" si="10"/>
        <v>100</v>
      </c>
      <c r="P121" s="15">
        <v>100</v>
      </c>
      <c r="Q121" s="15">
        <v>100</v>
      </c>
      <c r="R121" s="15">
        <v>100</v>
      </c>
      <c r="S121" s="14">
        <f t="shared" si="11"/>
        <v>98.7</v>
      </c>
      <c r="T121" s="15">
        <v>98</v>
      </c>
      <c r="U121" s="15">
        <v>99</v>
      </c>
      <c r="V121" s="16">
        <v>99</v>
      </c>
    </row>
  </sheetData>
  <mergeCells count="23">
    <mergeCell ref="A12:B12"/>
    <mergeCell ref="A5:B5"/>
    <mergeCell ref="A7:E7"/>
    <mergeCell ref="A8:A11"/>
    <mergeCell ref="B8:B11"/>
    <mergeCell ref="C8:C11"/>
    <mergeCell ref="D9:G9"/>
    <mergeCell ref="D10:G10"/>
    <mergeCell ref="A1:D1"/>
    <mergeCell ref="A2:B2"/>
    <mergeCell ref="A3:B3"/>
    <mergeCell ref="C3:E3"/>
    <mergeCell ref="A4:B4"/>
    <mergeCell ref="C4:E4"/>
    <mergeCell ref="O9:R9"/>
    <mergeCell ref="O10:R10"/>
    <mergeCell ref="S10:V10"/>
    <mergeCell ref="S9:V9"/>
    <mergeCell ref="D8:V8"/>
    <mergeCell ref="H9:J9"/>
    <mergeCell ref="H10:J10"/>
    <mergeCell ref="K10:N10"/>
    <mergeCell ref="K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ЦБС-2</cp:lastModifiedBy>
  <dcterms:created xsi:type="dcterms:W3CDTF">2016-12-16T08:36:10Z</dcterms:created>
  <dcterms:modified xsi:type="dcterms:W3CDTF">2019-02-13T05:44:36Z</dcterms:modified>
</cp:coreProperties>
</file>